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8975" windowHeight="11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<sst xmlns="http://schemas.openxmlformats.org/spreadsheetml/2006/main" count="107" uniqueCount="72">
  <si>
    <t>Spolu</t>
  </si>
  <si>
    <t>Výdavky celkom:</t>
  </si>
  <si>
    <t>Rozdiel</t>
  </si>
  <si>
    <t>v tom:</t>
  </si>
  <si>
    <t>1.3 Strategické plánovanie a projekty</t>
  </si>
  <si>
    <t>1.5 Územné plánovanie</t>
  </si>
  <si>
    <t>1.6 Petície</t>
  </si>
  <si>
    <t>1.7 Audit</t>
  </si>
  <si>
    <t>1.8 Daňová agenda a politika</t>
  </si>
  <si>
    <t>1.9 Rozpočtová politika</t>
  </si>
  <si>
    <t>1.10 Účtovníctvo</t>
  </si>
  <si>
    <t>Program 2: Interné služby obce</t>
  </si>
  <si>
    <t>2.1 Zasadnutie orgánov obce</t>
  </si>
  <si>
    <t>2.2 Zabezpečenie úkonov spojených s voľbami</t>
  </si>
  <si>
    <t>2.3 Verejné obstarávanie</t>
  </si>
  <si>
    <t>2.4 Evidencia hnuteľného majetku obce</t>
  </si>
  <si>
    <t>2.5 Evidencia nehnuteľného majetku</t>
  </si>
  <si>
    <t>2.6 Prevádzka a údržba budov</t>
  </si>
  <si>
    <t>2.7 Ochrana pred požiarmi</t>
  </si>
  <si>
    <t>2.8 Vzdelávanie zamestnancov</t>
  </si>
  <si>
    <t>2.9 Civilná ochrana</t>
  </si>
  <si>
    <t>Program 3: Služby občanom</t>
  </si>
  <si>
    <t>3.1 Organizácia občianskych obradov</t>
  </si>
  <si>
    <t>3.2 Matričná činnosť</t>
  </si>
  <si>
    <t>3.3 Osvedčovanie listín a podpisov</t>
  </si>
  <si>
    <t>3.4 Evidencia obyvateľstva</t>
  </si>
  <si>
    <t>3.5 Stavebný úrad a ŽP</t>
  </si>
  <si>
    <t>3.6 Rybárske lístky</t>
  </si>
  <si>
    <t>3.6 Cintorínske a pohrebné služby</t>
  </si>
  <si>
    <t>3.7 Miestny rozhlas</t>
  </si>
  <si>
    <t>3.8 Úradná tabuľa</t>
  </si>
  <si>
    <t>Program 4: Odpadové hospodárstvo</t>
  </si>
  <si>
    <t>4.1 Zvoz, odvoz a zneškodňovanie odpadu</t>
  </si>
  <si>
    <t>Program 5: Pozemné komunikácie</t>
  </si>
  <si>
    <t>5.1 Správa a údržba miestnych komunikácií</t>
  </si>
  <si>
    <t>Program 6: Vzdelávanie</t>
  </si>
  <si>
    <t>6.1 Materské školy</t>
  </si>
  <si>
    <t>6.2 Základné školy</t>
  </si>
  <si>
    <t>6.3 Školské stravovanie</t>
  </si>
  <si>
    <t>6.4 Školský klub detí</t>
  </si>
  <si>
    <t>6.5 Stredisko záujmovej činnosti</t>
  </si>
  <si>
    <t>Program 7: Kultúra</t>
  </si>
  <si>
    <t>7.1 Podpora kultúrnych podujatí</t>
  </si>
  <si>
    <t>7.2 Knižnica</t>
  </si>
  <si>
    <t>Program 8:Šport</t>
  </si>
  <si>
    <t>Program 9: Prostredie pre život</t>
  </si>
  <si>
    <t>9.1 Verejné osvetlenie</t>
  </si>
  <si>
    <t>Program 10: Sociálne služby</t>
  </si>
  <si>
    <t>10.2 Pochovanie občana</t>
  </si>
  <si>
    <t>Program 11: Podporná činnosť</t>
  </si>
  <si>
    <t>11.1 Správa obecného úradu</t>
  </si>
  <si>
    <t>8.1 Dotácie na šport</t>
  </si>
  <si>
    <t>BEŽNÉ</t>
  </si>
  <si>
    <t>KAP</t>
  </si>
  <si>
    <t>FO</t>
  </si>
  <si>
    <t>Rok 2009 (tis. Sk)</t>
  </si>
  <si>
    <t>Rok 2010 ( € )</t>
  </si>
  <si>
    <t>Rok 2009 ( € )</t>
  </si>
  <si>
    <t>Rok 2011 ( € )</t>
  </si>
  <si>
    <t>Príjmy celkom:</t>
  </si>
  <si>
    <t>pokračovanie</t>
  </si>
  <si>
    <t>7.3. Záhradkári / včelári</t>
  </si>
  <si>
    <t>10.1 Opatrovateľská služba v domácnosti</t>
  </si>
  <si>
    <t>10.3 Vyplácanie rodinných prídavkov</t>
  </si>
  <si>
    <t>5.2 Správa a údržba verejných priestranstiev</t>
  </si>
  <si>
    <r>
      <t xml:space="preserve">Rekapitulácia rozpočtu v </t>
    </r>
    <r>
      <rPr>
        <b/>
        <sz val="12"/>
        <color indexed="8"/>
        <rFont val="Calibri"/>
        <family val="2"/>
      </rPr>
      <t>€</t>
    </r>
  </si>
  <si>
    <t>Program 1: Plánovanie, manžment, kontrola</t>
  </si>
  <si>
    <t>1.4Komunikácia s ver. Inštitúciami</t>
  </si>
  <si>
    <t>1.2 Členstvo v samospráv.orgánoch a združ.</t>
  </si>
  <si>
    <t xml:space="preserve">1.1 Výkon funkcie starostu </t>
  </si>
  <si>
    <t xml:space="preserve"> </t>
  </si>
  <si>
    <t>2.10 Registratúra,licencie,výp.technika,inzercia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</si>
</sst>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11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6" fontId="3" fillId="0" borderId="13" xfId="0" applyNumberFormat="1" applyFont="1" applyBorder="1" applyAlignment="1">
      <alignment/>
    </xf>
    <xf numFmtId="0" fontId="2" fillId="11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24" borderId="16" xfId="0" applyFont="1" applyFill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24" borderId="18" xfId="0" applyNumberFormat="1" applyFont="1" applyFill="1" applyBorder="1" applyAlignment="1">
      <alignment horizontal="center"/>
    </xf>
    <xf numFmtId="3" fontId="1" fillId="24" borderId="19" xfId="0" applyNumberFormat="1" applyFont="1" applyFill="1" applyBorder="1" applyAlignment="1">
      <alignment horizontal="center"/>
    </xf>
    <xf numFmtId="3" fontId="1" fillId="24" borderId="20" xfId="0" applyNumberFormat="1" applyFont="1" applyFill="1" applyBorder="1" applyAlignment="1">
      <alignment horizontal="center"/>
    </xf>
    <xf numFmtId="3" fontId="1" fillId="24" borderId="21" xfId="0" applyNumberFormat="1" applyFont="1" applyFill="1" applyBorder="1" applyAlignment="1">
      <alignment horizontal="center"/>
    </xf>
    <xf numFmtId="3" fontId="1" fillId="24" borderId="22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24" borderId="27" xfId="0" applyNumberFormat="1" applyFill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Fill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3" fontId="0" fillId="0" borderId="43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25" borderId="38" xfId="0" applyNumberFormat="1" applyFill="1" applyBorder="1" applyAlignment="1">
      <alignment/>
    </xf>
    <xf numFmtId="3" fontId="0" fillId="25" borderId="39" xfId="0" applyNumberFormat="1" applyFill="1" applyBorder="1" applyAlignment="1">
      <alignment/>
    </xf>
    <xf numFmtId="3" fontId="0" fillId="25" borderId="42" xfId="0" applyNumberFormat="1" applyFill="1" applyBorder="1" applyAlignment="1">
      <alignment/>
    </xf>
    <xf numFmtId="3" fontId="0" fillId="25" borderId="4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24" borderId="55" xfId="0" applyNumberFormat="1" applyFill="1" applyBorder="1" applyAlignment="1">
      <alignment horizontal="right"/>
    </xf>
    <xf numFmtId="3" fontId="0" fillId="24" borderId="56" xfId="0" applyNumberFormat="1" applyFill="1" applyBorder="1" applyAlignment="1">
      <alignment horizontal="right"/>
    </xf>
    <xf numFmtId="3" fontId="0" fillId="0" borderId="54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25" borderId="23" xfId="0" applyNumberFormat="1" applyFill="1" applyBorder="1" applyAlignment="1">
      <alignment/>
    </xf>
    <xf numFmtId="3" fontId="0" fillId="25" borderId="24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46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1" fillId="11" borderId="43" xfId="0" applyNumberFormat="1" applyFont="1" applyFill="1" applyBorder="1" applyAlignment="1">
      <alignment/>
    </xf>
    <xf numFmtId="3" fontId="1" fillId="11" borderId="52" xfId="0" applyNumberFormat="1" applyFont="1" applyFill="1" applyBorder="1" applyAlignment="1">
      <alignment/>
    </xf>
    <xf numFmtId="3" fontId="1" fillId="11" borderId="62" xfId="0" applyNumberFormat="1" applyFont="1" applyFill="1" applyBorder="1" applyAlignment="1">
      <alignment/>
    </xf>
    <xf numFmtId="3" fontId="1" fillId="11" borderId="63" xfId="0" applyNumberFormat="1" applyFont="1" applyFill="1" applyBorder="1" applyAlignment="1">
      <alignment/>
    </xf>
    <xf numFmtId="3" fontId="1" fillId="11" borderId="54" xfId="0" applyNumberFormat="1" applyFont="1" applyFill="1" applyBorder="1" applyAlignment="1">
      <alignment/>
    </xf>
    <xf numFmtId="3" fontId="1" fillId="11" borderId="64" xfId="0" applyNumberFormat="1" applyFont="1" applyFill="1" applyBorder="1" applyAlignment="1">
      <alignment/>
    </xf>
    <xf numFmtId="3" fontId="1" fillId="11" borderId="0" xfId="0" applyNumberFormat="1" applyFont="1" applyFill="1" applyBorder="1" applyAlignment="1">
      <alignment/>
    </xf>
    <xf numFmtId="3" fontId="1" fillId="11" borderId="53" xfId="0" applyNumberFormat="1" applyFont="1" applyFill="1" applyBorder="1" applyAlignment="1">
      <alignment/>
    </xf>
    <xf numFmtId="3" fontId="1" fillId="11" borderId="27" xfId="0" applyNumberFormat="1" applyFont="1" applyFill="1" applyBorder="1" applyAlignment="1">
      <alignment/>
    </xf>
    <xf numFmtId="3" fontId="1" fillId="11" borderId="55" xfId="0" applyNumberFormat="1" applyFont="1" applyFill="1" applyBorder="1" applyAlignment="1">
      <alignment/>
    </xf>
    <xf numFmtId="3" fontId="1" fillId="11" borderId="56" xfId="0" applyNumberFormat="1" applyFont="1" applyFill="1" applyBorder="1" applyAlignment="1">
      <alignment/>
    </xf>
    <xf numFmtId="3" fontId="1" fillId="24" borderId="27" xfId="0" applyNumberFormat="1" applyFont="1" applyFill="1" applyBorder="1" applyAlignment="1">
      <alignment horizontal="right"/>
    </xf>
    <xf numFmtId="3" fontId="1" fillId="24" borderId="55" xfId="0" applyNumberFormat="1" applyFont="1" applyFill="1" applyBorder="1" applyAlignment="1">
      <alignment horizontal="right"/>
    </xf>
    <xf numFmtId="3" fontId="1" fillId="24" borderId="56" xfId="0" applyNumberFormat="1" applyFont="1" applyFill="1" applyBorder="1" applyAlignment="1">
      <alignment horizontal="right"/>
    </xf>
    <xf numFmtId="3" fontId="1" fillId="24" borderId="65" xfId="0" applyNumberFormat="1" applyFont="1" applyFill="1" applyBorder="1" applyAlignment="1">
      <alignment horizontal="right"/>
    </xf>
    <xf numFmtId="3" fontId="1" fillId="24" borderId="66" xfId="0" applyNumberFormat="1" applyFont="1" applyFill="1" applyBorder="1" applyAlignment="1">
      <alignment horizontal="right"/>
    </xf>
    <xf numFmtId="3" fontId="1" fillId="24" borderId="67" xfId="0" applyNumberFormat="1" applyFont="1" applyFill="1" applyBorder="1" applyAlignment="1">
      <alignment horizontal="right"/>
    </xf>
    <xf numFmtId="3" fontId="1" fillId="24" borderId="68" xfId="0" applyNumberFormat="1" applyFont="1" applyFill="1" applyBorder="1" applyAlignment="1">
      <alignment horizontal="right"/>
    </xf>
    <xf numFmtId="3" fontId="1" fillId="24" borderId="43" xfId="0" applyNumberFormat="1" applyFont="1" applyFill="1" applyBorder="1" applyAlignment="1">
      <alignment horizontal="right"/>
    </xf>
    <xf numFmtId="3" fontId="1" fillId="24" borderId="52" xfId="0" applyNumberFormat="1" applyFont="1" applyFill="1" applyBorder="1" applyAlignment="1">
      <alignment horizontal="right"/>
    </xf>
    <xf numFmtId="3" fontId="1" fillId="24" borderId="63" xfId="0" applyNumberFormat="1" applyFont="1" applyFill="1" applyBorder="1" applyAlignment="1">
      <alignment horizontal="right"/>
    </xf>
    <xf numFmtId="3" fontId="1" fillId="24" borderId="18" xfId="0" applyNumberFormat="1" applyFont="1" applyFill="1" applyBorder="1" applyAlignment="1">
      <alignment horizontal="right"/>
    </xf>
    <xf numFmtId="3" fontId="1" fillId="24" borderId="19" xfId="0" applyNumberFormat="1" applyFont="1" applyFill="1" applyBorder="1" applyAlignment="1">
      <alignment horizontal="right"/>
    </xf>
    <xf numFmtId="3" fontId="1" fillId="24" borderId="2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9" xfId="0" applyNumberFormat="1" applyBorder="1" applyAlignment="1">
      <alignment horizontal="right"/>
    </xf>
    <xf numFmtId="16" fontId="3" fillId="0" borderId="11" xfId="0" applyNumberFormat="1" applyFont="1" applyFill="1" applyBorder="1" applyAlignment="1">
      <alignment/>
    </xf>
    <xf numFmtId="3" fontId="1" fillId="11" borderId="68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1" fillId="24" borderId="65" xfId="0" applyNumberFormat="1" applyFont="1" applyFill="1" applyBorder="1" applyAlignment="1">
      <alignment/>
    </xf>
    <xf numFmtId="3" fontId="1" fillId="24" borderId="66" xfId="0" applyNumberFormat="1" applyFont="1" applyFill="1" applyBorder="1" applyAlignment="1">
      <alignment/>
    </xf>
    <xf numFmtId="3" fontId="1" fillId="24" borderId="67" xfId="0" applyNumberFormat="1" applyFont="1" applyFill="1" applyBorder="1" applyAlignment="1">
      <alignment/>
    </xf>
    <xf numFmtId="3" fontId="1" fillId="24" borderId="27" xfId="0" applyNumberFormat="1" applyFont="1" applyFill="1" applyBorder="1" applyAlignment="1">
      <alignment/>
    </xf>
    <xf numFmtId="3" fontId="1" fillId="24" borderId="55" xfId="0" applyNumberFormat="1" applyFont="1" applyFill="1" applyBorder="1" applyAlignment="1">
      <alignment/>
    </xf>
    <xf numFmtId="3" fontId="1" fillId="24" borderId="5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24" borderId="16" xfId="0" applyFont="1" applyFill="1" applyBorder="1" applyAlignment="1">
      <alignment vertical="center"/>
    </xf>
    <xf numFmtId="0" fontId="4" fillId="24" borderId="74" xfId="0" applyFont="1" applyFill="1" applyBorder="1" applyAlignment="1">
      <alignment vertical="center"/>
    </xf>
    <xf numFmtId="0" fontId="3" fillId="0" borderId="73" xfId="0" applyFont="1" applyBorder="1" applyAlignment="1">
      <alignment/>
    </xf>
    <xf numFmtId="16" fontId="3" fillId="0" borderId="71" xfId="0" applyNumberFormat="1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1" xfId="0" applyFont="1" applyBorder="1" applyAlignment="1">
      <alignment/>
    </xf>
    <xf numFmtId="3" fontId="1" fillId="24" borderId="16" xfId="0" applyNumberFormat="1" applyFont="1" applyFill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0" fontId="2" fillId="24" borderId="77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3" fontId="0" fillId="24" borderId="75" xfId="0" applyNumberFormat="1" applyFill="1" applyBorder="1" applyAlignment="1">
      <alignment horizontal="center"/>
    </xf>
    <xf numFmtId="3" fontId="0" fillId="24" borderId="76" xfId="0" applyNumberFormat="1" applyFill="1" applyBorder="1" applyAlignment="1">
      <alignment horizontal="center"/>
    </xf>
    <xf numFmtId="3" fontId="1" fillId="24" borderId="75" xfId="0" applyNumberFormat="1" applyFont="1" applyFill="1" applyBorder="1" applyAlignment="1">
      <alignment horizontal="center"/>
    </xf>
    <xf numFmtId="3" fontId="0" fillId="19" borderId="33" xfId="0" applyNumberFormat="1" applyFill="1" applyBorder="1" applyAlignment="1">
      <alignment/>
    </xf>
    <xf numFmtId="3" fontId="0" fillId="19" borderId="28" xfId="0" applyNumberFormat="1" applyFill="1" applyBorder="1" applyAlignment="1">
      <alignment/>
    </xf>
    <xf numFmtId="3" fontId="0" fillId="19" borderId="38" xfId="0" applyNumberFormat="1" applyFill="1" applyBorder="1" applyAlignment="1">
      <alignment/>
    </xf>
    <xf numFmtId="3" fontId="0" fillId="19" borderId="43" xfId="0" applyNumberFormat="1" applyFill="1" applyBorder="1" applyAlignment="1">
      <alignment/>
    </xf>
    <xf numFmtId="3" fontId="0" fillId="19" borderId="45" xfId="0" applyNumberFormat="1" applyFill="1" applyBorder="1" applyAlignment="1">
      <alignment/>
    </xf>
    <xf numFmtId="3" fontId="0" fillId="19" borderId="23" xfId="0" applyNumberFormat="1" applyFill="1" applyBorder="1" applyAlignment="1">
      <alignment/>
    </xf>
    <xf numFmtId="3" fontId="0" fillId="19" borderId="18" xfId="0" applyNumberFormat="1" applyFill="1" applyBorder="1" applyAlignment="1">
      <alignment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Zeros="0" tabSelected="1" zoomScalePageLayoutView="0" workbookViewId="0" topLeftCell="A19">
      <selection activeCell="S24" sqref="S24"/>
    </sheetView>
  </sheetViews>
  <sheetFormatPr defaultColWidth="9.140625" defaultRowHeight="15"/>
  <cols>
    <col min="1" max="1" width="1.57421875" style="0" customWidth="1"/>
    <col min="2" max="2" width="36.28125" style="0" customWidth="1"/>
    <col min="3" max="3" width="7.28125" style="72" customWidth="1"/>
    <col min="4" max="5" width="5.7109375" style="72" customWidth="1"/>
    <col min="6" max="7" width="7.28125" style="72" customWidth="1"/>
    <col min="8" max="8" width="5.7109375" style="72" customWidth="1"/>
    <col min="9" max="9" width="6.00390625" style="72" customWidth="1"/>
    <col min="10" max="11" width="7.28125" style="72" customWidth="1"/>
    <col min="12" max="12" width="5.7109375" style="72" customWidth="1"/>
    <col min="13" max="13" width="6.00390625" style="72" customWidth="1"/>
    <col min="14" max="15" width="7.28125" style="72" customWidth="1"/>
    <col min="16" max="16" width="5.7109375" style="72" customWidth="1"/>
    <col min="17" max="17" width="6.00390625" style="72" customWidth="1"/>
    <col min="18" max="18" width="7.28125" style="72" customWidth="1"/>
  </cols>
  <sheetData>
    <row r="1" spans="1:18" ht="15.75" thickBot="1">
      <c r="A1" s="2"/>
      <c r="B1" s="162" t="s">
        <v>65</v>
      </c>
      <c r="C1" s="159" t="s">
        <v>55</v>
      </c>
      <c r="D1" s="164"/>
      <c r="E1" s="164"/>
      <c r="F1" s="164"/>
      <c r="G1" s="159" t="s">
        <v>57</v>
      </c>
      <c r="H1" s="164"/>
      <c r="I1" s="164"/>
      <c r="J1" s="165"/>
      <c r="K1" s="166" t="s">
        <v>56</v>
      </c>
      <c r="L1" s="160"/>
      <c r="M1" s="160"/>
      <c r="N1" s="160"/>
      <c r="O1" s="159" t="s">
        <v>58</v>
      </c>
      <c r="P1" s="160"/>
      <c r="Q1" s="160"/>
      <c r="R1" s="161"/>
    </row>
    <row r="2" spans="1:18" ht="15.75" thickBot="1">
      <c r="A2" s="2"/>
      <c r="B2" s="163"/>
      <c r="C2" s="13" t="s">
        <v>52</v>
      </c>
      <c r="D2" s="14" t="s">
        <v>53</v>
      </c>
      <c r="E2" s="14" t="s">
        <v>54</v>
      </c>
      <c r="F2" s="15" t="s">
        <v>0</v>
      </c>
      <c r="G2" s="13" t="s">
        <v>52</v>
      </c>
      <c r="H2" s="14" t="s">
        <v>53</v>
      </c>
      <c r="I2" s="14" t="s">
        <v>54</v>
      </c>
      <c r="J2" s="16" t="s">
        <v>0</v>
      </c>
      <c r="K2" s="17" t="s">
        <v>52</v>
      </c>
      <c r="L2" s="14" t="s">
        <v>53</v>
      </c>
      <c r="M2" s="14" t="s">
        <v>54</v>
      </c>
      <c r="N2" s="15" t="s">
        <v>0</v>
      </c>
      <c r="O2" s="13" t="s">
        <v>52</v>
      </c>
      <c r="P2" s="14" t="s">
        <v>53</v>
      </c>
      <c r="Q2" s="14" t="s">
        <v>54</v>
      </c>
      <c r="R2" s="16" t="s">
        <v>0</v>
      </c>
    </row>
    <row r="3" spans="1:18" ht="16.5" thickBot="1">
      <c r="A3" s="2"/>
      <c r="B3" s="3" t="s">
        <v>59</v>
      </c>
      <c r="C3" s="97">
        <v>2516</v>
      </c>
      <c r="D3" s="98">
        <v>0</v>
      </c>
      <c r="E3" s="98">
        <v>0</v>
      </c>
      <c r="F3" s="99">
        <f>C3+D3+E3</f>
        <v>2516</v>
      </c>
      <c r="G3" s="97">
        <f>C3*1000/30.126</f>
        <v>83515.89988714067</v>
      </c>
      <c r="H3" s="98">
        <v>0</v>
      </c>
      <c r="I3" s="98">
        <v>0</v>
      </c>
      <c r="J3" s="100">
        <f>G3+H3+I3</f>
        <v>83515.89988714067</v>
      </c>
      <c r="K3" s="101">
        <v>86959</v>
      </c>
      <c r="L3" s="98"/>
      <c r="M3" s="102"/>
      <c r="N3" s="103">
        <f>K3+L3+M3</f>
        <v>86959</v>
      </c>
      <c r="O3" s="97">
        <v>90541</v>
      </c>
      <c r="P3" s="98"/>
      <c r="Q3" s="98"/>
      <c r="R3" s="104">
        <f>O3+P3+Q3</f>
        <v>90541</v>
      </c>
    </row>
    <row r="4" spans="1:18" ht="16.5" thickBot="1">
      <c r="A4" s="2"/>
      <c r="B4" s="8" t="s">
        <v>1</v>
      </c>
      <c r="C4" s="105">
        <f>C7+C18+C29+C43+C45+C48+C54+C58+C60+C62+C66</f>
        <v>2309</v>
      </c>
      <c r="D4" s="106">
        <f>D7+D18+D29+D43+D45+D48+D54+D58+D60+D62+D66</f>
        <v>0</v>
      </c>
      <c r="E4" s="106">
        <v>207</v>
      </c>
      <c r="F4" s="107">
        <f>F7+F18+F29+F43+F45+F48+F54+F58+F60+F62+F66+D4+E4</f>
        <v>2516</v>
      </c>
      <c r="G4" s="105">
        <f>G7+G18+G29+G43+G45+G48+G54+G58+G60+G62+G66</f>
        <v>76644.75868020978</v>
      </c>
      <c r="H4" s="106">
        <f>D4*1000/30.126</f>
        <v>0</v>
      </c>
      <c r="I4" s="106">
        <f>E4*1000/30.126</f>
        <v>6871.14120693089</v>
      </c>
      <c r="J4" s="107">
        <f>J7+J18+J29+J43+J45+J48+J54+J58+J60+J62+J66+H4+I4</f>
        <v>83515.89988714067</v>
      </c>
      <c r="K4" s="130">
        <f>K7+K18+K29+K43+K45+K48+K54+K58+K60+K62+K66</f>
        <v>80088</v>
      </c>
      <c r="L4" s="106">
        <f>L7+L18+L29+L43+L45+L48+L54+L58+L60+L62+L66</f>
        <v>0</v>
      </c>
      <c r="M4" s="106">
        <v>6871</v>
      </c>
      <c r="N4" s="107">
        <f>N7+N18+N29+N43+N45+N48+N54+N58+N60+N62+N66+L4+M4</f>
        <v>86959</v>
      </c>
      <c r="O4" s="105">
        <f>O7+O18+O29+O43+O45+O48+O54+O58+O60+O62+O66</f>
        <v>71920</v>
      </c>
      <c r="P4" s="106">
        <f>P7+P18+P29+P43+P45+P48+P54+P58+P60+P62+P66</f>
        <v>0</v>
      </c>
      <c r="Q4" s="106">
        <v>6871</v>
      </c>
      <c r="R4" s="107">
        <f>R7+R18+R29+R43+R45+R48+R54+R58+R60+R62+R66+P4+Q4</f>
        <v>90541</v>
      </c>
    </row>
    <row r="5" spans="1:18" ht="15.75">
      <c r="A5" s="2"/>
      <c r="B5" s="88" t="s">
        <v>2</v>
      </c>
      <c r="C5" s="29">
        <f>C3-C4</f>
        <v>207</v>
      </c>
      <c r="D5" s="24">
        <f aca="true" t="shared" si="0" ref="D5:R5">D3-D4</f>
        <v>0</v>
      </c>
      <c r="E5" s="24">
        <f t="shared" si="0"/>
        <v>-207</v>
      </c>
      <c r="F5" s="91">
        <f>C5+D5+E5</f>
        <v>0</v>
      </c>
      <c r="G5" s="29">
        <f t="shared" si="0"/>
        <v>6871.141206930886</v>
      </c>
      <c r="H5" s="24">
        <f t="shared" si="0"/>
        <v>0</v>
      </c>
      <c r="I5" s="24">
        <f t="shared" si="0"/>
        <v>-6871.14120693089</v>
      </c>
      <c r="J5" s="91">
        <f t="shared" si="0"/>
        <v>0</v>
      </c>
      <c r="K5" s="29">
        <f t="shared" si="0"/>
        <v>6871</v>
      </c>
      <c r="L5" s="24">
        <f t="shared" si="0"/>
        <v>0</v>
      </c>
      <c r="M5" s="24">
        <f t="shared" si="0"/>
        <v>-6871</v>
      </c>
      <c r="N5" s="91">
        <f t="shared" si="0"/>
        <v>0</v>
      </c>
      <c r="O5" s="29">
        <f t="shared" si="0"/>
        <v>18621</v>
      </c>
      <c r="P5" s="24">
        <f t="shared" si="0"/>
        <v>0</v>
      </c>
      <c r="Q5" s="24">
        <f t="shared" si="0"/>
        <v>-6871</v>
      </c>
      <c r="R5" s="91">
        <f t="shared" si="0"/>
        <v>0</v>
      </c>
    </row>
    <row r="6" spans="1:18" ht="16.5" thickBot="1">
      <c r="A6" s="2"/>
      <c r="B6" s="89" t="s">
        <v>3</v>
      </c>
      <c r="C6" s="86"/>
      <c r="D6" s="83"/>
      <c r="E6" s="83"/>
      <c r="F6" s="87"/>
      <c r="G6" s="86"/>
      <c r="H6" s="83"/>
      <c r="I6" s="83"/>
      <c r="J6" s="87"/>
      <c r="K6" s="86"/>
      <c r="L6" s="83"/>
      <c r="M6" s="83"/>
      <c r="N6" s="87"/>
      <c r="O6" s="86"/>
      <c r="P6" s="83"/>
      <c r="Q6" s="83"/>
      <c r="R6" s="87"/>
    </row>
    <row r="7" spans="1:18" ht="15.75" thickBot="1">
      <c r="A7" s="2"/>
      <c r="B7" s="10" t="s">
        <v>66</v>
      </c>
      <c r="C7" s="108">
        <f>SUM(C8:C17)</f>
        <v>89</v>
      </c>
      <c r="D7" s="109">
        <f aca="true" t="shared" si="1" ref="D7:R7">SUM(D8:D17)</f>
        <v>0</v>
      </c>
      <c r="E7" s="109">
        <f t="shared" si="1"/>
        <v>0</v>
      </c>
      <c r="F7" s="110">
        <f t="shared" si="1"/>
        <v>89</v>
      </c>
      <c r="G7" s="111">
        <f t="shared" si="1"/>
        <v>2954.258779791542</v>
      </c>
      <c r="H7" s="112">
        <f t="shared" si="1"/>
        <v>0</v>
      </c>
      <c r="I7" s="112">
        <f t="shared" si="1"/>
        <v>0</v>
      </c>
      <c r="J7" s="113">
        <f t="shared" si="1"/>
        <v>2954.258779791542</v>
      </c>
      <c r="K7" s="114">
        <f t="shared" si="1"/>
        <v>3380</v>
      </c>
      <c r="L7" s="109">
        <f t="shared" si="1"/>
        <v>0</v>
      </c>
      <c r="M7" s="109">
        <f t="shared" si="1"/>
        <v>0</v>
      </c>
      <c r="N7" s="110">
        <f t="shared" si="1"/>
        <v>3380</v>
      </c>
      <c r="O7" s="108">
        <f t="shared" si="1"/>
        <v>2532</v>
      </c>
      <c r="P7" s="109">
        <f t="shared" si="1"/>
        <v>0</v>
      </c>
      <c r="Q7" s="109">
        <f t="shared" si="1"/>
        <v>0</v>
      </c>
      <c r="R7" s="110">
        <f t="shared" si="1"/>
        <v>3620</v>
      </c>
    </row>
    <row r="8" spans="1:18" ht="14.25">
      <c r="A8" s="2"/>
      <c r="B8" s="6" t="s">
        <v>69</v>
      </c>
      <c r="C8" s="23">
        <v>0</v>
      </c>
      <c r="D8" s="24"/>
      <c r="E8" s="24"/>
      <c r="F8" s="25">
        <f>C8+D8+E8</f>
        <v>0</v>
      </c>
      <c r="G8" s="131">
        <v>0</v>
      </c>
      <c r="H8" s="92">
        <f>D8*1000/30.126</f>
        <v>0</v>
      </c>
      <c r="I8" s="92">
        <f aca="true" t="shared" si="2" ref="I8:J17">E8*1000/30.126</f>
        <v>0</v>
      </c>
      <c r="J8" s="93">
        <f t="shared" si="2"/>
        <v>0</v>
      </c>
      <c r="K8" s="27">
        <v>300</v>
      </c>
      <c r="L8" s="24"/>
      <c r="M8" s="24"/>
      <c r="N8" s="28">
        <v>300</v>
      </c>
      <c r="O8" s="168">
        <v>332</v>
      </c>
      <c r="P8" s="24"/>
      <c r="Q8" s="24"/>
      <c r="R8" s="30">
        <v>300</v>
      </c>
    </row>
    <row r="9" spans="1:18" ht="14.25">
      <c r="A9" s="2"/>
      <c r="B9" s="140" t="s">
        <v>68</v>
      </c>
      <c r="C9" s="31">
        <v>3</v>
      </c>
      <c r="D9" s="32"/>
      <c r="E9" s="32"/>
      <c r="F9" s="25">
        <f aca="true" t="shared" si="3" ref="F9:F17">C9+D9+E9</f>
        <v>3</v>
      </c>
      <c r="G9" s="31">
        <f aca="true" t="shared" si="4" ref="G9:G17">C9*1000/30.126</f>
        <v>99.58175662218682</v>
      </c>
      <c r="H9" s="54">
        <f aca="true" t="shared" si="5" ref="H9:H17">D9*1000/30.126</f>
        <v>0</v>
      </c>
      <c r="I9" s="54">
        <f t="shared" si="2"/>
        <v>0</v>
      </c>
      <c r="J9" s="94">
        <f t="shared" si="2"/>
        <v>99.58175662218682</v>
      </c>
      <c r="K9" s="35">
        <v>110</v>
      </c>
      <c r="L9" s="32"/>
      <c r="M9" s="32"/>
      <c r="N9" s="36">
        <v>110</v>
      </c>
      <c r="O9" s="167">
        <v>200</v>
      </c>
      <c r="P9" s="32"/>
      <c r="Q9" s="32"/>
      <c r="R9" s="38">
        <v>120</v>
      </c>
    </row>
    <row r="10" spans="1:18" ht="14.25">
      <c r="A10" s="2"/>
      <c r="B10" s="140" t="s">
        <v>4</v>
      </c>
      <c r="C10" s="31">
        <v>50</v>
      </c>
      <c r="D10" s="32"/>
      <c r="E10" s="32"/>
      <c r="F10" s="25">
        <f t="shared" si="3"/>
        <v>50</v>
      </c>
      <c r="G10" s="31">
        <f t="shared" si="4"/>
        <v>1659.6959437031135</v>
      </c>
      <c r="H10" s="54">
        <f t="shared" si="5"/>
        <v>0</v>
      </c>
      <c r="I10" s="54">
        <f t="shared" si="2"/>
        <v>0</v>
      </c>
      <c r="J10" s="94">
        <f t="shared" si="2"/>
        <v>1659.6959437031135</v>
      </c>
      <c r="K10" s="35">
        <v>1700</v>
      </c>
      <c r="L10" s="32"/>
      <c r="M10" s="32"/>
      <c r="N10" s="36">
        <v>1700</v>
      </c>
      <c r="O10" s="167">
        <v>830</v>
      </c>
      <c r="P10" s="32"/>
      <c r="Q10" s="32"/>
      <c r="R10" s="38">
        <v>1900</v>
      </c>
    </row>
    <row r="11" spans="1:18" ht="14.25">
      <c r="A11" s="2"/>
      <c r="B11" s="4" t="s">
        <v>67</v>
      </c>
      <c r="C11" s="31">
        <v>0</v>
      </c>
      <c r="D11" s="32"/>
      <c r="E11" s="32"/>
      <c r="F11" s="25">
        <f t="shared" si="3"/>
        <v>0</v>
      </c>
      <c r="G11" s="31">
        <f t="shared" si="4"/>
        <v>0</v>
      </c>
      <c r="H11" s="54">
        <f t="shared" si="5"/>
        <v>0</v>
      </c>
      <c r="I11" s="54">
        <f t="shared" si="2"/>
        <v>0</v>
      </c>
      <c r="J11" s="94">
        <f t="shared" si="2"/>
        <v>0</v>
      </c>
      <c r="K11" s="35">
        <v>0</v>
      </c>
      <c r="L11" s="32"/>
      <c r="M11" s="32"/>
      <c r="N11" s="36">
        <v>0</v>
      </c>
      <c r="O11" s="37" t="s">
        <v>70</v>
      </c>
      <c r="P11" s="32"/>
      <c r="Q11" s="32"/>
      <c r="R11" s="38">
        <v>0</v>
      </c>
    </row>
    <row r="12" spans="1:18" ht="14.25">
      <c r="A12" s="2"/>
      <c r="B12" s="4" t="s">
        <v>5</v>
      </c>
      <c r="C12" s="31">
        <v>0</v>
      </c>
      <c r="D12" s="32"/>
      <c r="E12" s="32"/>
      <c r="F12" s="25">
        <f t="shared" si="3"/>
        <v>0</v>
      </c>
      <c r="G12" s="31">
        <f t="shared" si="4"/>
        <v>0</v>
      </c>
      <c r="H12" s="54">
        <f t="shared" si="5"/>
        <v>0</v>
      </c>
      <c r="I12" s="54">
        <f t="shared" si="2"/>
        <v>0</v>
      </c>
      <c r="J12" s="94">
        <f t="shared" si="2"/>
        <v>0</v>
      </c>
      <c r="K12" s="35">
        <v>0</v>
      </c>
      <c r="L12" s="32"/>
      <c r="M12" s="32"/>
      <c r="N12" s="36">
        <v>0</v>
      </c>
      <c r="O12" s="37">
        <v>0</v>
      </c>
      <c r="P12" s="32"/>
      <c r="Q12" s="32"/>
      <c r="R12" s="38">
        <v>0</v>
      </c>
    </row>
    <row r="13" spans="1:18" ht="14.25">
      <c r="A13" s="2"/>
      <c r="B13" s="4" t="s">
        <v>6</v>
      </c>
      <c r="C13" s="31">
        <v>0</v>
      </c>
      <c r="D13" s="32"/>
      <c r="E13" s="32"/>
      <c r="F13" s="25">
        <f t="shared" si="3"/>
        <v>0</v>
      </c>
      <c r="G13" s="31">
        <f t="shared" si="4"/>
        <v>0</v>
      </c>
      <c r="H13" s="54">
        <f t="shared" si="5"/>
        <v>0</v>
      </c>
      <c r="I13" s="54">
        <f t="shared" si="2"/>
        <v>0</v>
      </c>
      <c r="J13" s="94">
        <f t="shared" si="2"/>
        <v>0</v>
      </c>
      <c r="K13" s="35">
        <v>0</v>
      </c>
      <c r="L13" s="32"/>
      <c r="M13" s="32"/>
      <c r="N13" s="36">
        <v>0</v>
      </c>
      <c r="O13" s="37">
        <v>0</v>
      </c>
      <c r="P13" s="32"/>
      <c r="Q13" s="32"/>
      <c r="R13" s="38">
        <v>0</v>
      </c>
    </row>
    <row r="14" spans="1:18" ht="14.25">
      <c r="A14" s="2"/>
      <c r="B14" s="140" t="s">
        <v>7</v>
      </c>
      <c r="C14" s="31">
        <v>5</v>
      </c>
      <c r="D14" s="32"/>
      <c r="E14" s="32"/>
      <c r="F14" s="25">
        <f t="shared" si="3"/>
        <v>5</v>
      </c>
      <c r="G14" s="31">
        <f t="shared" si="4"/>
        <v>165.96959437031134</v>
      </c>
      <c r="H14" s="54">
        <f t="shared" si="5"/>
        <v>0</v>
      </c>
      <c r="I14" s="54">
        <f t="shared" si="2"/>
        <v>0</v>
      </c>
      <c r="J14" s="94">
        <f t="shared" si="2"/>
        <v>165.96959437031134</v>
      </c>
      <c r="K14" s="35">
        <v>170</v>
      </c>
      <c r="L14" s="32"/>
      <c r="M14" s="32"/>
      <c r="N14" s="36">
        <v>170</v>
      </c>
      <c r="O14" s="167">
        <v>170</v>
      </c>
      <c r="P14" s="32"/>
      <c r="Q14" s="32"/>
      <c r="R14" s="38">
        <v>200</v>
      </c>
    </row>
    <row r="15" spans="1:18" ht="14.25">
      <c r="A15" s="2"/>
      <c r="B15" s="4" t="s">
        <v>8</v>
      </c>
      <c r="C15" s="31">
        <v>0</v>
      </c>
      <c r="D15" s="32"/>
      <c r="E15" s="32"/>
      <c r="F15" s="25">
        <f t="shared" si="3"/>
        <v>0</v>
      </c>
      <c r="G15" s="31">
        <f t="shared" si="4"/>
        <v>0</v>
      </c>
      <c r="H15" s="54">
        <f t="shared" si="5"/>
        <v>0</v>
      </c>
      <c r="I15" s="54">
        <f t="shared" si="2"/>
        <v>0</v>
      </c>
      <c r="J15" s="94">
        <f t="shared" si="2"/>
        <v>0</v>
      </c>
      <c r="K15" s="35">
        <v>0</v>
      </c>
      <c r="L15" s="32"/>
      <c r="M15" s="32"/>
      <c r="N15" s="36">
        <v>0</v>
      </c>
      <c r="O15" s="37">
        <v>0</v>
      </c>
      <c r="P15" s="32"/>
      <c r="Q15" s="32"/>
      <c r="R15" s="38">
        <v>0</v>
      </c>
    </row>
    <row r="16" spans="1:18" ht="14.25">
      <c r="A16" s="2"/>
      <c r="B16" s="4" t="s">
        <v>9</v>
      </c>
      <c r="C16" s="31">
        <v>0</v>
      </c>
      <c r="D16" s="32"/>
      <c r="E16" s="32"/>
      <c r="F16" s="25">
        <f t="shared" si="3"/>
        <v>0</v>
      </c>
      <c r="G16" s="31">
        <f t="shared" si="4"/>
        <v>0</v>
      </c>
      <c r="H16" s="54">
        <f t="shared" si="5"/>
        <v>0</v>
      </c>
      <c r="I16" s="54">
        <f t="shared" si="2"/>
        <v>0</v>
      </c>
      <c r="J16" s="94">
        <f t="shared" si="2"/>
        <v>0</v>
      </c>
      <c r="K16" s="35">
        <v>0</v>
      </c>
      <c r="L16" s="32"/>
      <c r="M16" s="32"/>
      <c r="N16" s="36">
        <v>0</v>
      </c>
      <c r="O16" s="37">
        <v>0</v>
      </c>
      <c r="P16" s="32"/>
      <c r="Q16" s="32"/>
      <c r="R16" s="38">
        <v>0</v>
      </c>
    </row>
    <row r="17" spans="1:18" ht="15" thickBot="1">
      <c r="A17" s="2"/>
      <c r="B17" s="141" t="s">
        <v>10</v>
      </c>
      <c r="C17" s="39">
        <v>31</v>
      </c>
      <c r="D17" s="40"/>
      <c r="E17" s="40"/>
      <c r="F17" s="25">
        <f t="shared" si="3"/>
        <v>31</v>
      </c>
      <c r="G17" s="55">
        <f t="shared" si="4"/>
        <v>1029.0114850959303</v>
      </c>
      <c r="H17" s="95">
        <f t="shared" si="5"/>
        <v>0</v>
      </c>
      <c r="I17" s="95">
        <f t="shared" si="2"/>
        <v>0</v>
      </c>
      <c r="J17" s="96">
        <f t="shared" si="2"/>
        <v>1029.0114850959303</v>
      </c>
      <c r="K17" s="41">
        <v>1100</v>
      </c>
      <c r="L17" s="40"/>
      <c r="M17" s="40"/>
      <c r="N17" s="42">
        <v>1100</v>
      </c>
      <c r="O17" s="169">
        <v>1000</v>
      </c>
      <c r="P17" s="40"/>
      <c r="Q17" s="40"/>
      <c r="R17" s="44">
        <v>1100</v>
      </c>
    </row>
    <row r="18" spans="1:18" ht="15.75" thickBot="1">
      <c r="A18" s="2"/>
      <c r="B18" s="10" t="s">
        <v>11</v>
      </c>
      <c r="C18" s="108">
        <f>SUM(C19:C28)</f>
        <v>163</v>
      </c>
      <c r="D18" s="109">
        <f aca="true" t="shared" si="6" ref="D18:R18">SUM(D19:D28)</f>
        <v>0</v>
      </c>
      <c r="E18" s="109">
        <f t="shared" si="6"/>
        <v>0</v>
      </c>
      <c r="F18" s="110">
        <f t="shared" si="6"/>
        <v>163</v>
      </c>
      <c r="G18" s="115">
        <f t="shared" si="6"/>
        <v>5410.60877647215</v>
      </c>
      <c r="H18" s="116">
        <f t="shared" si="6"/>
        <v>0</v>
      </c>
      <c r="I18" s="116">
        <f t="shared" si="6"/>
        <v>0</v>
      </c>
      <c r="J18" s="117">
        <f t="shared" si="6"/>
        <v>5410.60877647215</v>
      </c>
      <c r="K18" s="108">
        <f t="shared" si="6"/>
        <v>6000</v>
      </c>
      <c r="L18" s="109">
        <f t="shared" si="6"/>
        <v>0</v>
      </c>
      <c r="M18" s="109">
        <f t="shared" si="6"/>
        <v>0</v>
      </c>
      <c r="N18" s="110">
        <f t="shared" si="6"/>
        <v>6000</v>
      </c>
      <c r="O18" s="108">
        <f t="shared" si="6"/>
        <v>13805</v>
      </c>
      <c r="P18" s="109">
        <f t="shared" si="6"/>
        <v>0</v>
      </c>
      <c r="Q18" s="109">
        <f t="shared" si="6"/>
        <v>0</v>
      </c>
      <c r="R18" s="110">
        <f t="shared" si="6"/>
        <v>6200</v>
      </c>
    </row>
    <row r="19" spans="1:18" ht="14.25">
      <c r="A19" s="2"/>
      <c r="B19" s="142" t="s">
        <v>12</v>
      </c>
      <c r="C19" s="23">
        <v>0</v>
      </c>
      <c r="D19" s="24"/>
      <c r="E19" s="24"/>
      <c r="F19" s="25">
        <f>C19+D19+E19</f>
        <v>0</v>
      </c>
      <c r="G19" s="47">
        <f>C19*1000/30.126</f>
        <v>0</v>
      </c>
      <c r="H19" s="92">
        <f aca="true" t="shared" si="7" ref="H19:J28">D19*1000/30.126</f>
        <v>0</v>
      </c>
      <c r="I19" s="92">
        <f t="shared" si="7"/>
        <v>0</v>
      </c>
      <c r="J19" s="93">
        <f t="shared" si="7"/>
        <v>0</v>
      </c>
      <c r="K19" s="27">
        <v>500</v>
      </c>
      <c r="L19" s="24"/>
      <c r="M19" s="24"/>
      <c r="N19" s="28">
        <v>500</v>
      </c>
      <c r="O19" s="168">
        <v>500</v>
      </c>
      <c r="P19" s="24"/>
      <c r="Q19" s="24"/>
      <c r="R19" s="30">
        <v>600</v>
      </c>
    </row>
    <row r="20" spans="1:18" ht="14.25">
      <c r="A20" s="2"/>
      <c r="B20" s="5" t="s">
        <v>13</v>
      </c>
      <c r="C20" s="31">
        <v>0</v>
      </c>
      <c r="D20" s="32"/>
      <c r="E20" s="32"/>
      <c r="F20" s="25">
        <f aca="true" t="shared" si="8" ref="F20:F28">C20+D20+E20</f>
        <v>0</v>
      </c>
      <c r="G20" s="31">
        <f aca="true" t="shared" si="9" ref="G20:G26">C20*1000/30.126</f>
        <v>0</v>
      </c>
      <c r="H20" s="54">
        <f t="shared" si="7"/>
        <v>0</v>
      </c>
      <c r="I20" s="54">
        <f t="shared" si="7"/>
        <v>0</v>
      </c>
      <c r="J20" s="94">
        <f t="shared" si="7"/>
        <v>0</v>
      </c>
      <c r="K20" s="35">
        <v>0</v>
      </c>
      <c r="L20" s="32"/>
      <c r="M20" s="32"/>
      <c r="N20" s="36">
        <v>0</v>
      </c>
      <c r="O20" s="37">
        <v>0</v>
      </c>
      <c r="P20" s="32"/>
      <c r="Q20" s="32"/>
      <c r="R20" s="38">
        <v>0</v>
      </c>
    </row>
    <row r="21" spans="1:18" ht="14.25">
      <c r="A21" s="2"/>
      <c r="B21" s="129" t="s">
        <v>14</v>
      </c>
      <c r="C21" s="45">
        <v>0</v>
      </c>
      <c r="D21" s="46">
        <v>0</v>
      </c>
      <c r="E21" s="32"/>
      <c r="F21" s="25">
        <f t="shared" si="8"/>
        <v>0</v>
      </c>
      <c r="G21" s="31">
        <f t="shared" si="9"/>
        <v>0</v>
      </c>
      <c r="H21" s="54">
        <f t="shared" si="7"/>
        <v>0</v>
      </c>
      <c r="I21" s="54">
        <f t="shared" si="7"/>
        <v>0</v>
      </c>
      <c r="J21" s="94">
        <f t="shared" si="7"/>
        <v>0</v>
      </c>
      <c r="K21" s="35">
        <v>0</v>
      </c>
      <c r="L21" s="32"/>
      <c r="M21" s="32"/>
      <c r="N21" s="36">
        <v>0</v>
      </c>
      <c r="O21" s="37">
        <v>0</v>
      </c>
      <c r="P21" s="32"/>
      <c r="Q21" s="32"/>
      <c r="R21" s="38">
        <v>0</v>
      </c>
    </row>
    <row r="22" spans="1:18" ht="14.25">
      <c r="A22" s="2"/>
      <c r="B22" s="5" t="s">
        <v>15</v>
      </c>
      <c r="C22" s="31">
        <v>0</v>
      </c>
      <c r="D22" s="32"/>
      <c r="E22" s="32"/>
      <c r="F22" s="25">
        <f t="shared" si="8"/>
        <v>0</v>
      </c>
      <c r="G22" s="31">
        <f t="shared" si="9"/>
        <v>0</v>
      </c>
      <c r="H22" s="54">
        <f t="shared" si="7"/>
        <v>0</v>
      </c>
      <c r="I22" s="54">
        <f t="shared" si="7"/>
        <v>0</v>
      </c>
      <c r="J22" s="94">
        <f t="shared" si="7"/>
        <v>0</v>
      </c>
      <c r="K22" s="35">
        <v>0</v>
      </c>
      <c r="L22" s="32"/>
      <c r="M22" s="32"/>
      <c r="N22" s="36">
        <v>0</v>
      </c>
      <c r="O22" s="37">
        <v>0</v>
      </c>
      <c r="P22" s="32"/>
      <c r="Q22" s="32"/>
      <c r="R22" s="38">
        <v>0</v>
      </c>
    </row>
    <row r="23" spans="1:18" ht="14.25">
      <c r="A23" s="2"/>
      <c r="B23" s="5" t="s">
        <v>16</v>
      </c>
      <c r="C23" s="31">
        <v>0</v>
      </c>
      <c r="D23" s="32"/>
      <c r="E23" s="32"/>
      <c r="F23" s="25">
        <f t="shared" si="8"/>
        <v>0</v>
      </c>
      <c r="G23" s="31">
        <f t="shared" si="9"/>
        <v>0</v>
      </c>
      <c r="H23" s="54">
        <f t="shared" si="7"/>
        <v>0</v>
      </c>
      <c r="I23" s="54">
        <f t="shared" si="7"/>
        <v>0</v>
      </c>
      <c r="J23" s="94">
        <f t="shared" si="7"/>
        <v>0</v>
      </c>
      <c r="K23" s="35">
        <v>0</v>
      </c>
      <c r="L23" s="32"/>
      <c r="M23" s="32"/>
      <c r="N23" s="36">
        <v>0</v>
      </c>
      <c r="O23" s="37">
        <v>0</v>
      </c>
      <c r="P23" s="32"/>
      <c r="Q23" s="32"/>
      <c r="R23" s="38">
        <v>0</v>
      </c>
    </row>
    <row r="24" spans="1:18" ht="14.25">
      <c r="A24" s="2"/>
      <c r="B24" s="129" t="s">
        <v>17</v>
      </c>
      <c r="C24" s="31">
        <v>127</v>
      </c>
      <c r="D24" s="32"/>
      <c r="E24" s="32"/>
      <c r="F24" s="25">
        <f t="shared" si="8"/>
        <v>127</v>
      </c>
      <c r="G24" s="31">
        <f t="shared" si="9"/>
        <v>4215.627697005908</v>
      </c>
      <c r="H24" s="54">
        <f t="shared" si="7"/>
        <v>0</v>
      </c>
      <c r="I24" s="54">
        <f t="shared" si="7"/>
        <v>0</v>
      </c>
      <c r="J24" s="94">
        <f t="shared" si="7"/>
        <v>4215.627697005908</v>
      </c>
      <c r="K24" s="35">
        <v>4300</v>
      </c>
      <c r="L24" s="32"/>
      <c r="M24" s="32"/>
      <c r="N24" s="36">
        <v>4300</v>
      </c>
      <c r="O24" s="167">
        <v>11099</v>
      </c>
      <c r="P24" s="32"/>
      <c r="Q24" s="32"/>
      <c r="R24" s="38">
        <v>4300</v>
      </c>
    </row>
    <row r="25" spans="1:18" ht="14.25">
      <c r="A25" s="2"/>
      <c r="B25" s="129" t="s">
        <v>18</v>
      </c>
      <c r="C25" s="31">
        <v>21</v>
      </c>
      <c r="D25" s="32"/>
      <c r="E25" s="32"/>
      <c r="F25" s="25">
        <f t="shared" si="8"/>
        <v>21</v>
      </c>
      <c r="G25" s="31">
        <f t="shared" si="9"/>
        <v>697.0722963553077</v>
      </c>
      <c r="H25" s="54">
        <f t="shared" si="7"/>
        <v>0</v>
      </c>
      <c r="I25" s="54">
        <f t="shared" si="7"/>
        <v>0</v>
      </c>
      <c r="J25" s="94">
        <f t="shared" si="7"/>
        <v>697.0722963553077</v>
      </c>
      <c r="K25" s="35">
        <v>700</v>
      </c>
      <c r="L25" s="32"/>
      <c r="M25" s="32"/>
      <c r="N25" s="36">
        <v>700</v>
      </c>
      <c r="O25" s="167">
        <v>697</v>
      </c>
      <c r="P25" s="32"/>
      <c r="Q25" s="32"/>
      <c r="R25" s="38">
        <v>700</v>
      </c>
    </row>
    <row r="26" spans="1:18" ht="14.25">
      <c r="A26" s="2"/>
      <c r="B26" s="129" t="s">
        <v>19</v>
      </c>
      <c r="C26" s="31">
        <v>15</v>
      </c>
      <c r="D26" s="32"/>
      <c r="E26" s="32"/>
      <c r="F26" s="25">
        <f t="shared" si="8"/>
        <v>15</v>
      </c>
      <c r="G26" s="31">
        <f t="shared" si="9"/>
        <v>497.90878311093405</v>
      </c>
      <c r="H26" s="54">
        <f t="shared" si="7"/>
        <v>0</v>
      </c>
      <c r="I26" s="54">
        <f t="shared" si="7"/>
        <v>0</v>
      </c>
      <c r="J26" s="94">
        <f t="shared" si="7"/>
        <v>497.90878311093405</v>
      </c>
      <c r="K26" s="35">
        <v>500</v>
      </c>
      <c r="L26" s="32"/>
      <c r="M26" s="32"/>
      <c r="N26" s="36">
        <v>500</v>
      </c>
      <c r="O26" s="167">
        <v>100</v>
      </c>
      <c r="P26" s="32"/>
      <c r="Q26" s="32"/>
      <c r="R26" s="38">
        <v>600</v>
      </c>
    </row>
    <row r="27" spans="1:18" ht="14.25">
      <c r="A27" s="2"/>
      <c r="B27" s="5" t="s">
        <v>20</v>
      </c>
      <c r="C27" s="31">
        <v>0</v>
      </c>
      <c r="D27" s="32"/>
      <c r="E27" s="32"/>
      <c r="F27" s="25">
        <f t="shared" si="8"/>
        <v>0</v>
      </c>
      <c r="G27" s="132">
        <v>0</v>
      </c>
      <c r="H27" s="54">
        <f t="shared" si="7"/>
        <v>0</v>
      </c>
      <c r="I27" s="54">
        <f t="shared" si="7"/>
        <v>0</v>
      </c>
      <c r="J27" s="94">
        <f t="shared" si="7"/>
        <v>0</v>
      </c>
      <c r="K27" s="35">
        <v>0</v>
      </c>
      <c r="L27" s="32"/>
      <c r="M27" s="32"/>
      <c r="N27" s="36">
        <v>0</v>
      </c>
      <c r="O27" s="37">
        <v>0</v>
      </c>
      <c r="P27" s="32"/>
      <c r="Q27" s="32"/>
      <c r="R27" s="38">
        <v>0</v>
      </c>
    </row>
    <row r="28" spans="1:18" ht="15" thickBot="1">
      <c r="A28" s="2"/>
      <c r="B28" s="7" t="s">
        <v>71</v>
      </c>
      <c r="C28" s="39">
        <v>0</v>
      </c>
      <c r="D28" s="40"/>
      <c r="E28" s="40"/>
      <c r="F28" s="25">
        <f t="shared" si="8"/>
        <v>0</v>
      </c>
      <c r="G28" s="133">
        <v>0</v>
      </c>
      <c r="H28" s="95">
        <f t="shared" si="7"/>
        <v>0</v>
      </c>
      <c r="I28" s="95">
        <f t="shared" si="7"/>
        <v>0</v>
      </c>
      <c r="J28" s="96">
        <f t="shared" si="7"/>
        <v>0</v>
      </c>
      <c r="K28" s="41">
        <v>0</v>
      </c>
      <c r="L28" s="40"/>
      <c r="M28" s="40"/>
      <c r="N28" s="42">
        <v>0</v>
      </c>
      <c r="O28" s="169">
        <v>1409</v>
      </c>
      <c r="P28" s="40"/>
      <c r="Q28" s="40"/>
      <c r="R28" s="44">
        <v>0</v>
      </c>
    </row>
    <row r="29" spans="1:18" ht="15.75" thickBot="1">
      <c r="A29" s="2"/>
      <c r="B29" s="10" t="s">
        <v>21</v>
      </c>
      <c r="C29" s="111">
        <f>SUM(C30:C42)</f>
        <v>110</v>
      </c>
      <c r="D29" s="112">
        <f aca="true" t="shared" si="10" ref="D29:R29">SUM(D30:D42)</f>
        <v>0</v>
      </c>
      <c r="E29" s="112">
        <f t="shared" si="10"/>
        <v>0</v>
      </c>
      <c r="F29" s="113">
        <f t="shared" si="10"/>
        <v>110</v>
      </c>
      <c r="G29" s="115">
        <f t="shared" si="10"/>
        <v>3651.3310761468497</v>
      </c>
      <c r="H29" s="116">
        <f t="shared" si="10"/>
        <v>0</v>
      </c>
      <c r="I29" s="116">
        <f t="shared" si="10"/>
        <v>0</v>
      </c>
      <c r="J29" s="117">
        <f t="shared" si="10"/>
        <v>3651.3310761468497</v>
      </c>
      <c r="K29" s="108">
        <f t="shared" si="10"/>
        <v>3753</v>
      </c>
      <c r="L29" s="109">
        <f t="shared" si="10"/>
        <v>0</v>
      </c>
      <c r="M29" s="109">
        <f t="shared" si="10"/>
        <v>0</v>
      </c>
      <c r="N29" s="110">
        <f t="shared" si="10"/>
        <v>3753</v>
      </c>
      <c r="O29" s="108">
        <f t="shared" si="10"/>
        <v>3052</v>
      </c>
      <c r="P29" s="109">
        <f t="shared" si="10"/>
        <v>0</v>
      </c>
      <c r="Q29" s="109">
        <f t="shared" si="10"/>
        <v>0</v>
      </c>
      <c r="R29" s="110">
        <f t="shared" si="10"/>
        <v>3813</v>
      </c>
    </row>
    <row r="30" spans="1:18" ht="14.25">
      <c r="A30" s="2"/>
      <c r="B30" s="11" t="s">
        <v>22</v>
      </c>
      <c r="C30" s="47">
        <v>0</v>
      </c>
      <c r="D30" s="48"/>
      <c r="E30" s="48"/>
      <c r="F30" s="93">
        <f>C30+D30+E30</f>
        <v>0</v>
      </c>
      <c r="G30" s="125">
        <f>C30*1000/30.126</f>
        <v>0</v>
      </c>
      <c r="H30" s="92">
        <f aca="true" t="shared" si="11" ref="H30:J33">D30*1000/30.126</f>
        <v>0</v>
      </c>
      <c r="I30" s="92">
        <f t="shared" si="11"/>
        <v>0</v>
      </c>
      <c r="J30" s="93">
        <f t="shared" si="11"/>
        <v>0</v>
      </c>
      <c r="K30" s="50">
        <v>0</v>
      </c>
      <c r="L30" s="48"/>
      <c r="M30" s="48"/>
      <c r="N30" s="51">
        <v>0</v>
      </c>
      <c r="O30" s="52">
        <v>0</v>
      </c>
      <c r="P30" s="48"/>
      <c r="Q30" s="48"/>
      <c r="R30" s="53">
        <v>0</v>
      </c>
    </row>
    <row r="31" spans="1:18" ht="14.25">
      <c r="A31" s="2"/>
      <c r="B31" s="4" t="s">
        <v>23</v>
      </c>
      <c r="C31" s="31">
        <v>0</v>
      </c>
      <c r="D31" s="32"/>
      <c r="E31" s="32"/>
      <c r="F31" s="94">
        <f>C31+D31+E31</f>
        <v>0</v>
      </c>
      <c r="G31" s="58">
        <f>C31*1000/30.126</f>
        <v>0</v>
      </c>
      <c r="H31" s="54">
        <f t="shared" si="11"/>
        <v>0</v>
      </c>
      <c r="I31" s="54">
        <f t="shared" si="11"/>
        <v>0</v>
      </c>
      <c r="J31" s="94">
        <f t="shared" si="11"/>
        <v>0</v>
      </c>
      <c r="K31" s="35">
        <v>0</v>
      </c>
      <c r="L31" s="32"/>
      <c r="M31" s="32"/>
      <c r="N31" s="36">
        <v>0</v>
      </c>
      <c r="O31" s="37">
        <v>0</v>
      </c>
      <c r="P31" s="32"/>
      <c r="Q31" s="32"/>
      <c r="R31" s="38">
        <v>0</v>
      </c>
    </row>
    <row r="32" spans="1:18" ht="14.25">
      <c r="A32" s="2"/>
      <c r="B32" s="4" t="s">
        <v>24</v>
      </c>
      <c r="C32" s="31">
        <v>1</v>
      </c>
      <c r="D32" s="32"/>
      <c r="E32" s="32"/>
      <c r="F32" s="94">
        <v>1</v>
      </c>
      <c r="G32" s="58">
        <f>C32*1000/30.126</f>
        <v>33.19391887406227</v>
      </c>
      <c r="H32" s="54">
        <f t="shared" si="11"/>
        <v>0</v>
      </c>
      <c r="I32" s="54">
        <f t="shared" si="11"/>
        <v>0</v>
      </c>
      <c r="J32" s="94">
        <f t="shared" si="11"/>
        <v>33.19391887406227</v>
      </c>
      <c r="K32" s="35">
        <v>33</v>
      </c>
      <c r="L32" s="32"/>
      <c r="M32" s="32"/>
      <c r="N32" s="33">
        <v>33</v>
      </c>
      <c r="O32" s="31">
        <v>33</v>
      </c>
      <c r="P32" s="54"/>
      <c r="Q32" s="54"/>
      <c r="R32" s="34">
        <v>33</v>
      </c>
    </row>
    <row r="33" spans="1:18" ht="15" thickBot="1">
      <c r="A33" s="2"/>
      <c r="B33" s="143" t="s">
        <v>25</v>
      </c>
      <c r="C33" s="55">
        <v>5</v>
      </c>
      <c r="D33" s="19"/>
      <c r="E33" s="19"/>
      <c r="F33" s="96">
        <f>C33+D33+E33</f>
        <v>5</v>
      </c>
      <c r="G33" s="66">
        <f>C33*1000/30.126</f>
        <v>165.96959437031134</v>
      </c>
      <c r="H33" s="95">
        <f t="shared" si="11"/>
        <v>0</v>
      </c>
      <c r="I33" s="95">
        <f t="shared" si="11"/>
        <v>0</v>
      </c>
      <c r="J33" s="96">
        <f t="shared" si="11"/>
        <v>165.96959437031134</v>
      </c>
      <c r="K33" s="21">
        <v>170</v>
      </c>
      <c r="L33" s="19"/>
      <c r="M33" s="19"/>
      <c r="N33" s="56">
        <v>170</v>
      </c>
      <c r="O33" s="18">
        <v>180</v>
      </c>
      <c r="P33" s="19"/>
      <c r="Q33" s="19"/>
      <c r="R33" s="57">
        <v>180</v>
      </c>
    </row>
    <row r="34" spans="1:18" ht="14.25">
      <c r="A34" s="2"/>
      <c r="B34" s="12"/>
      <c r="C34" s="121"/>
      <c r="D34" s="122"/>
      <c r="E34" s="122"/>
      <c r="F34" s="121"/>
      <c r="G34" s="121"/>
      <c r="H34" s="122"/>
      <c r="I34" s="122"/>
      <c r="J34" s="121"/>
      <c r="K34" s="122"/>
      <c r="L34" s="122"/>
      <c r="M34" s="122"/>
      <c r="N34" s="122"/>
      <c r="O34" s="122"/>
      <c r="P34" s="122"/>
      <c r="Q34" s="122"/>
      <c r="R34" s="122"/>
    </row>
    <row r="35" spans="1:18" ht="15" thickBot="1">
      <c r="A35" s="2"/>
      <c r="B35" s="12" t="s">
        <v>60</v>
      </c>
      <c r="C35" s="121"/>
      <c r="D35" s="71"/>
      <c r="E35" s="71"/>
      <c r="F35" s="124"/>
      <c r="G35" s="121"/>
      <c r="H35" s="71"/>
      <c r="I35" s="71"/>
      <c r="J35" s="124"/>
      <c r="K35" s="122"/>
      <c r="L35" s="71"/>
      <c r="M35" s="71"/>
      <c r="N35" s="71"/>
      <c r="O35" s="122"/>
      <c r="P35" s="71"/>
      <c r="Q35" s="71"/>
      <c r="R35" s="71"/>
    </row>
    <row r="36" spans="1:18" ht="15.75" thickBot="1">
      <c r="A36" s="2"/>
      <c r="B36" s="162" t="s">
        <v>65</v>
      </c>
      <c r="C36" s="159" t="s">
        <v>55</v>
      </c>
      <c r="D36" s="164"/>
      <c r="E36" s="164"/>
      <c r="F36" s="165"/>
      <c r="G36" s="166" t="s">
        <v>57</v>
      </c>
      <c r="H36" s="164"/>
      <c r="I36" s="164"/>
      <c r="J36" s="164"/>
      <c r="K36" s="159" t="s">
        <v>56</v>
      </c>
      <c r="L36" s="160"/>
      <c r="M36" s="160"/>
      <c r="N36" s="161"/>
      <c r="O36" s="159" t="s">
        <v>58</v>
      </c>
      <c r="P36" s="160"/>
      <c r="Q36" s="160"/>
      <c r="R36" s="161"/>
    </row>
    <row r="37" spans="1:18" ht="15.75" thickBot="1">
      <c r="A37" s="2"/>
      <c r="B37" s="163"/>
      <c r="C37" s="13" t="s">
        <v>52</v>
      </c>
      <c r="D37" s="14" t="s">
        <v>53</v>
      </c>
      <c r="E37" s="14" t="s">
        <v>54</v>
      </c>
      <c r="F37" s="16" t="s">
        <v>0</v>
      </c>
      <c r="G37" s="17" t="s">
        <v>52</v>
      </c>
      <c r="H37" s="14" t="s">
        <v>53</v>
      </c>
      <c r="I37" s="14" t="s">
        <v>54</v>
      </c>
      <c r="J37" s="15" t="s">
        <v>0</v>
      </c>
      <c r="K37" s="13" t="s">
        <v>52</v>
      </c>
      <c r="L37" s="14" t="s">
        <v>53</v>
      </c>
      <c r="M37" s="14" t="s">
        <v>54</v>
      </c>
      <c r="N37" s="16" t="s">
        <v>0</v>
      </c>
      <c r="O37" s="13" t="s">
        <v>52</v>
      </c>
      <c r="P37" s="14" t="s">
        <v>53</v>
      </c>
      <c r="Q37" s="14" t="s">
        <v>54</v>
      </c>
      <c r="R37" s="16" t="s">
        <v>0</v>
      </c>
    </row>
    <row r="38" spans="1:18" ht="14.25">
      <c r="A38" s="2"/>
      <c r="B38" s="144" t="s">
        <v>26</v>
      </c>
      <c r="C38" s="31">
        <v>59</v>
      </c>
      <c r="D38" s="32"/>
      <c r="E38" s="32"/>
      <c r="F38" s="34">
        <f>C38+D38+E38</f>
        <v>59</v>
      </c>
      <c r="G38" s="58">
        <f>C38*1000/30.126</f>
        <v>1958.441213569674</v>
      </c>
      <c r="H38" s="58">
        <f aca="true" t="shared" si="12" ref="H38:J42">D38*1000/30.126</f>
        <v>0</v>
      </c>
      <c r="I38" s="58">
        <f t="shared" si="12"/>
        <v>0</v>
      </c>
      <c r="J38" s="58">
        <f t="shared" si="12"/>
        <v>1958.441213569674</v>
      </c>
      <c r="K38" s="37">
        <v>2000</v>
      </c>
      <c r="L38" s="32"/>
      <c r="M38" s="32"/>
      <c r="N38" s="38">
        <v>2000</v>
      </c>
      <c r="O38" s="167">
        <v>1882</v>
      </c>
      <c r="P38" s="32"/>
      <c r="Q38" s="32"/>
      <c r="R38" s="38">
        <v>2000</v>
      </c>
    </row>
    <row r="39" spans="1:18" ht="14.25">
      <c r="A39" s="2"/>
      <c r="B39" s="9" t="s">
        <v>27</v>
      </c>
      <c r="C39" s="31">
        <v>0</v>
      </c>
      <c r="D39" s="32"/>
      <c r="E39" s="32"/>
      <c r="F39" s="34">
        <f>C39+D39+E39</f>
        <v>0</v>
      </c>
      <c r="G39" s="58">
        <f>C39*1000/30.126</f>
        <v>0</v>
      </c>
      <c r="H39" s="58">
        <f t="shared" si="12"/>
        <v>0</v>
      </c>
      <c r="I39" s="58">
        <f t="shared" si="12"/>
        <v>0</v>
      </c>
      <c r="J39" s="58">
        <f t="shared" si="12"/>
        <v>0</v>
      </c>
      <c r="K39" s="37">
        <v>0</v>
      </c>
      <c r="L39" s="32"/>
      <c r="M39" s="32"/>
      <c r="N39" s="38">
        <v>0</v>
      </c>
      <c r="O39" s="37">
        <v>0</v>
      </c>
      <c r="P39" s="32"/>
      <c r="Q39" s="32"/>
      <c r="R39" s="38">
        <v>0</v>
      </c>
    </row>
    <row r="40" spans="1:18" ht="14.25">
      <c r="A40" s="2"/>
      <c r="B40" s="144" t="s">
        <v>28</v>
      </c>
      <c r="C40" s="31">
        <v>30</v>
      </c>
      <c r="D40" s="32"/>
      <c r="E40" s="32"/>
      <c r="F40" s="34">
        <f>C40+D40+E40</f>
        <v>30</v>
      </c>
      <c r="G40" s="58">
        <f>C40*1000/30.126</f>
        <v>995.8175662218681</v>
      </c>
      <c r="H40" s="58">
        <f t="shared" si="12"/>
        <v>0</v>
      </c>
      <c r="I40" s="58">
        <f t="shared" si="12"/>
        <v>0</v>
      </c>
      <c r="J40" s="58">
        <f t="shared" si="12"/>
        <v>995.8175662218681</v>
      </c>
      <c r="K40" s="37">
        <v>1000</v>
      </c>
      <c r="L40" s="32"/>
      <c r="M40" s="32"/>
      <c r="N40" s="38">
        <v>1000</v>
      </c>
      <c r="O40" s="167">
        <v>280</v>
      </c>
      <c r="P40" s="32"/>
      <c r="Q40" s="32"/>
      <c r="R40" s="38">
        <v>1000</v>
      </c>
    </row>
    <row r="41" spans="1:18" ht="14.25">
      <c r="A41" s="2"/>
      <c r="B41" s="144" t="s">
        <v>29</v>
      </c>
      <c r="C41" s="31">
        <v>3</v>
      </c>
      <c r="D41" s="32"/>
      <c r="E41" s="32"/>
      <c r="F41" s="34">
        <f>C41+D41+E41</f>
        <v>3</v>
      </c>
      <c r="G41" s="58">
        <f>C41*1000/30.126</f>
        <v>99.58175662218682</v>
      </c>
      <c r="H41" s="58">
        <f t="shared" si="12"/>
        <v>0</v>
      </c>
      <c r="I41" s="58">
        <f t="shared" si="12"/>
        <v>0</v>
      </c>
      <c r="J41" s="58">
        <f t="shared" si="12"/>
        <v>99.58175662218682</v>
      </c>
      <c r="K41" s="37">
        <v>100</v>
      </c>
      <c r="L41" s="32"/>
      <c r="M41" s="32"/>
      <c r="N41" s="38">
        <v>100</v>
      </c>
      <c r="O41" s="167">
        <v>677</v>
      </c>
      <c r="P41" s="32"/>
      <c r="Q41" s="32"/>
      <c r="R41" s="38">
        <v>100</v>
      </c>
    </row>
    <row r="42" spans="1:18" ht="15" thickBot="1">
      <c r="A42" s="2"/>
      <c r="B42" s="145" t="s">
        <v>30</v>
      </c>
      <c r="C42" s="39">
        <v>12</v>
      </c>
      <c r="D42" s="40"/>
      <c r="E42" s="40"/>
      <c r="F42" s="34">
        <f>C42+D42+E42</f>
        <v>12</v>
      </c>
      <c r="G42" s="58">
        <f>C42*1000/30.126</f>
        <v>398.32702648874726</v>
      </c>
      <c r="H42" s="58">
        <f t="shared" si="12"/>
        <v>0</v>
      </c>
      <c r="I42" s="58">
        <f t="shared" si="12"/>
        <v>0</v>
      </c>
      <c r="J42" s="58">
        <f t="shared" si="12"/>
        <v>398.32702648874726</v>
      </c>
      <c r="K42" s="43">
        <v>450</v>
      </c>
      <c r="L42" s="40"/>
      <c r="M42" s="40"/>
      <c r="N42" s="44">
        <v>450</v>
      </c>
      <c r="O42" s="169" t="s">
        <v>70</v>
      </c>
      <c r="P42" s="40"/>
      <c r="Q42" s="40"/>
      <c r="R42" s="44">
        <v>500</v>
      </c>
    </row>
    <row r="43" spans="1:18" ht="15.75" thickBot="1">
      <c r="A43" s="2"/>
      <c r="B43" s="153" t="s">
        <v>31</v>
      </c>
      <c r="C43" s="108">
        <f>SUM(C44:C44)</f>
        <v>210</v>
      </c>
      <c r="D43" s="109">
        <f aca="true" t="shared" si="13" ref="D43:R43">SUM(D44:D44)</f>
        <v>0</v>
      </c>
      <c r="E43" s="109">
        <f t="shared" si="13"/>
        <v>0</v>
      </c>
      <c r="F43" s="110">
        <f t="shared" si="13"/>
        <v>210</v>
      </c>
      <c r="G43" s="108">
        <f t="shared" si="13"/>
        <v>6970.722963553077</v>
      </c>
      <c r="H43" s="109">
        <f t="shared" si="13"/>
        <v>0</v>
      </c>
      <c r="I43" s="109">
        <f t="shared" si="13"/>
        <v>0</v>
      </c>
      <c r="J43" s="110">
        <f t="shared" si="13"/>
        <v>6970.722963553077</v>
      </c>
      <c r="K43" s="108">
        <f t="shared" si="13"/>
        <v>7000</v>
      </c>
      <c r="L43" s="109">
        <f t="shared" si="13"/>
        <v>0</v>
      </c>
      <c r="M43" s="109">
        <f t="shared" si="13"/>
        <v>0</v>
      </c>
      <c r="N43" s="110">
        <f t="shared" si="13"/>
        <v>7000</v>
      </c>
      <c r="O43" s="108">
        <f t="shared" si="13"/>
        <v>5606</v>
      </c>
      <c r="P43" s="109">
        <f t="shared" si="13"/>
        <v>0</v>
      </c>
      <c r="Q43" s="109">
        <f t="shared" si="13"/>
        <v>0</v>
      </c>
      <c r="R43" s="110">
        <f t="shared" si="13"/>
        <v>7800</v>
      </c>
    </row>
    <row r="44" spans="1:18" ht="15" thickBot="1">
      <c r="A44" s="2"/>
      <c r="B44" s="146" t="s">
        <v>32</v>
      </c>
      <c r="C44" s="59">
        <v>210</v>
      </c>
      <c r="D44" s="60"/>
      <c r="E44" s="60"/>
      <c r="F44" s="61">
        <f>C44+D44+E44</f>
        <v>210</v>
      </c>
      <c r="G44" s="62">
        <f>C44*1000/30.126</f>
        <v>6970.722963553077</v>
      </c>
      <c r="H44" s="62">
        <f>D44*1000/30.126</f>
        <v>0</v>
      </c>
      <c r="I44" s="62">
        <f>E44*1000/30.126</f>
        <v>0</v>
      </c>
      <c r="J44" s="62">
        <f>F44*1000/30.126</f>
        <v>6970.722963553077</v>
      </c>
      <c r="K44" s="63">
        <v>7000</v>
      </c>
      <c r="L44" s="60"/>
      <c r="M44" s="60"/>
      <c r="N44" s="64">
        <v>7000</v>
      </c>
      <c r="O44" s="170">
        <v>5606</v>
      </c>
      <c r="P44" s="60"/>
      <c r="Q44" s="60"/>
      <c r="R44" s="64">
        <v>7800</v>
      </c>
    </row>
    <row r="45" spans="1:18" ht="15.75" thickBot="1">
      <c r="A45" s="2"/>
      <c r="B45" s="153" t="s">
        <v>33</v>
      </c>
      <c r="C45" s="108">
        <f>SUM(C46:C47)</f>
        <v>120</v>
      </c>
      <c r="D45" s="109">
        <f aca="true" t="shared" si="14" ref="D45:R45">SUM(D46:D47)</f>
        <v>0</v>
      </c>
      <c r="E45" s="109">
        <f t="shared" si="14"/>
        <v>0</v>
      </c>
      <c r="F45" s="110">
        <f t="shared" si="14"/>
        <v>120</v>
      </c>
      <c r="G45" s="108">
        <f t="shared" si="14"/>
        <v>3983.2702648874724</v>
      </c>
      <c r="H45" s="109">
        <f t="shared" si="14"/>
        <v>0</v>
      </c>
      <c r="I45" s="109">
        <f t="shared" si="14"/>
        <v>0</v>
      </c>
      <c r="J45" s="110">
        <f t="shared" si="14"/>
        <v>3983.2702648874724</v>
      </c>
      <c r="K45" s="108">
        <f t="shared" si="14"/>
        <v>4200</v>
      </c>
      <c r="L45" s="109">
        <f t="shared" si="14"/>
        <v>0</v>
      </c>
      <c r="M45" s="109">
        <f t="shared" si="14"/>
        <v>0</v>
      </c>
      <c r="N45" s="110">
        <f t="shared" si="14"/>
        <v>4200</v>
      </c>
      <c r="O45" s="108">
        <f t="shared" si="14"/>
        <v>3285</v>
      </c>
      <c r="P45" s="109">
        <f t="shared" si="14"/>
        <v>0</v>
      </c>
      <c r="Q45" s="109">
        <f t="shared" si="14"/>
        <v>0</v>
      </c>
      <c r="R45" s="110">
        <f t="shared" si="14"/>
        <v>5300</v>
      </c>
    </row>
    <row r="46" spans="1:18" ht="14.25">
      <c r="A46" s="2"/>
      <c r="B46" s="147" t="s">
        <v>34</v>
      </c>
      <c r="C46" s="23">
        <v>120</v>
      </c>
      <c r="D46" s="24"/>
      <c r="E46" s="24"/>
      <c r="F46" s="26">
        <f>C46+D46+E46</f>
        <v>120</v>
      </c>
      <c r="G46" s="65">
        <f>C46*1000/30.126</f>
        <v>3983.2702648874724</v>
      </c>
      <c r="H46" s="65">
        <f aca="true" t="shared" si="15" ref="H46:J47">D46*1000/30.126</f>
        <v>0</v>
      </c>
      <c r="I46" s="65">
        <f t="shared" si="15"/>
        <v>0</v>
      </c>
      <c r="J46" s="65">
        <f t="shared" si="15"/>
        <v>3983.2702648874724</v>
      </c>
      <c r="K46" s="29">
        <v>4000</v>
      </c>
      <c r="L46" s="24"/>
      <c r="M46" s="24"/>
      <c r="N46" s="30">
        <v>4000</v>
      </c>
      <c r="O46" s="168">
        <v>3200</v>
      </c>
      <c r="P46" s="24"/>
      <c r="Q46" s="24"/>
      <c r="R46" s="30">
        <v>5000</v>
      </c>
    </row>
    <row r="47" spans="1:18" ht="15" thickBot="1">
      <c r="A47" s="2"/>
      <c r="B47" s="148" t="s">
        <v>64</v>
      </c>
      <c r="C47" s="39">
        <v>0</v>
      </c>
      <c r="D47" s="40"/>
      <c r="E47" s="40"/>
      <c r="F47" s="26">
        <f>C47+D47+E47</f>
        <v>0</v>
      </c>
      <c r="G47" s="65">
        <f>C47*1000/30.126</f>
        <v>0</v>
      </c>
      <c r="H47" s="65">
        <f t="shared" si="15"/>
        <v>0</v>
      </c>
      <c r="I47" s="65">
        <f t="shared" si="15"/>
        <v>0</v>
      </c>
      <c r="J47" s="65">
        <f t="shared" si="15"/>
        <v>0</v>
      </c>
      <c r="K47" s="43">
        <v>200</v>
      </c>
      <c r="L47" s="40"/>
      <c r="M47" s="40"/>
      <c r="N47" s="44">
        <v>200</v>
      </c>
      <c r="O47" s="169">
        <v>85</v>
      </c>
      <c r="P47" s="40"/>
      <c r="Q47" s="40"/>
      <c r="R47" s="44">
        <v>300</v>
      </c>
    </row>
    <row r="48" spans="1:18" ht="15.75" thickBot="1">
      <c r="A48" s="2"/>
      <c r="B48" s="153" t="s">
        <v>35</v>
      </c>
      <c r="C48" s="134">
        <f>SUM(C49:C53)</f>
        <v>0</v>
      </c>
      <c r="D48" s="135">
        <f aca="true" t="shared" si="16" ref="D48:R48">SUM(D49:D53)</f>
        <v>0</v>
      </c>
      <c r="E48" s="135">
        <f t="shared" si="16"/>
        <v>0</v>
      </c>
      <c r="F48" s="136">
        <f t="shared" si="16"/>
        <v>0</v>
      </c>
      <c r="G48" s="134">
        <f t="shared" si="16"/>
        <v>0</v>
      </c>
      <c r="H48" s="135">
        <f t="shared" si="16"/>
        <v>0</v>
      </c>
      <c r="I48" s="135">
        <f t="shared" si="16"/>
        <v>0</v>
      </c>
      <c r="J48" s="136">
        <f t="shared" si="16"/>
        <v>0</v>
      </c>
      <c r="K48" s="137">
        <f t="shared" si="16"/>
        <v>0</v>
      </c>
      <c r="L48" s="138">
        <f t="shared" si="16"/>
        <v>0</v>
      </c>
      <c r="M48" s="138">
        <f t="shared" si="16"/>
        <v>0</v>
      </c>
      <c r="N48" s="139">
        <f t="shared" si="16"/>
        <v>0</v>
      </c>
      <c r="O48" s="137">
        <f t="shared" si="16"/>
        <v>0</v>
      </c>
      <c r="P48" s="138">
        <f t="shared" si="16"/>
        <v>0</v>
      </c>
      <c r="Q48" s="138">
        <f t="shared" si="16"/>
        <v>0</v>
      </c>
      <c r="R48" s="139">
        <f t="shared" si="16"/>
        <v>0</v>
      </c>
    </row>
    <row r="49" spans="1:18" ht="14.25">
      <c r="A49" s="2"/>
      <c r="B49" s="155" t="s">
        <v>36</v>
      </c>
      <c r="C49" s="126"/>
      <c r="D49" s="127"/>
      <c r="E49" s="127"/>
      <c r="F49" s="123">
        <f>C49+D49+E49</f>
        <v>0</v>
      </c>
      <c r="G49" s="50">
        <f>C49*1000/30.126</f>
        <v>0</v>
      </c>
      <c r="H49" s="48">
        <f aca="true" t="shared" si="17" ref="H49:J53">D49*1000/30.126</f>
        <v>0</v>
      </c>
      <c r="I49" s="48">
        <f t="shared" si="17"/>
        <v>0</v>
      </c>
      <c r="J49" s="123">
        <f t="shared" si="17"/>
        <v>0</v>
      </c>
      <c r="K49" s="75"/>
      <c r="L49" s="60"/>
      <c r="M49" s="60"/>
      <c r="N49" s="64"/>
      <c r="O49" s="63"/>
      <c r="P49" s="60"/>
      <c r="Q49" s="60"/>
      <c r="R49" s="64"/>
    </row>
    <row r="50" spans="1:18" ht="14.25">
      <c r="A50" s="2"/>
      <c r="B50" s="9" t="s">
        <v>37</v>
      </c>
      <c r="C50" s="78">
        <v>0</v>
      </c>
      <c r="D50" s="76">
        <f>D51+D52+D53+D54</f>
        <v>0</v>
      </c>
      <c r="E50" s="76">
        <f>E51+E52+E53+E54</f>
        <v>0</v>
      </c>
      <c r="F50" s="90">
        <f>C50+D50+E50</f>
        <v>0</v>
      </c>
      <c r="G50" s="35">
        <f>C50*1000/30.126</f>
        <v>0</v>
      </c>
      <c r="H50" s="32">
        <f t="shared" si="17"/>
        <v>0</v>
      </c>
      <c r="I50" s="32">
        <f t="shared" si="17"/>
        <v>0</v>
      </c>
      <c r="J50" s="90">
        <f t="shared" si="17"/>
        <v>0</v>
      </c>
      <c r="K50" s="77">
        <v>0</v>
      </c>
      <c r="L50" s="76">
        <f>L51+L52+L53+L54</f>
        <v>0</v>
      </c>
      <c r="M50" s="76">
        <f>M51+M52+M53+M54</f>
        <v>0</v>
      </c>
      <c r="N50" s="79">
        <v>0</v>
      </c>
      <c r="O50" s="78">
        <v>0</v>
      </c>
      <c r="P50" s="76">
        <f>P51+P52+P53+P54</f>
        <v>0</v>
      </c>
      <c r="Q50" s="76">
        <f>Q51+Q52+Q53+Q54</f>
        <v>0</v>
      </c>
      <c r="R50" s="79">
        <v>0</v>
      </c>
    </row>
    <row r="51" spans="1:18" ht="14.25">
      <c r="A51" s="2"/>
      <c r="B51" s="9" t="s">
        <v>38</v>
      </c>
      <c r="C51" s="29"/>
      <c r="D51" s="24"/>
      <c r="E51" s="24"/>
      <c r="F51" s="90">
        <f>C51+D51+E51</f>
        <v>0</v>
      </c>
      <c r="G51" s="35">
        <f>C51*1000/30.126</f>
        <v>0</v>
      </c>
      <c r="H51" s="32">
        <f t="shared" si="17"/>
        <v>0</v>
      </c>
      <c r="I51" s="32">
        <f t="shared" si="17"/>
        <v>0</v>
      </c>
      <c r="J51" s="90">
        <f t="shared" si="17"/>
        <v>0</v>
      </c>
      <c r="K51" s="27"/>
      <c r="L51" s="24"/>
      <c r="M51" s="24"/>
      <c r="N51" s="30"/>
      <c r="O51" s="29"/>
      <c r="P51" s="24"/>
      <c r="Q51" s="24"/>
      <c r="R51" s="30"/>
    </row>
    <row r="52" spans="1:18" ht="14.25">
      <c r="A52" s="2"/>
      <c r="B52" s="9" t="s">
        <v>39</v>
      </c>
      <c r="C52" s="37"/>
      <c r="D52" s="32"/>
      <c r="E52" s="32"/>
      <c r="F52" s="90">
        <f>C52+D52+E52</f>
        <v>0</v>
      </c>
      <c r="G52" s="35">
        <f>C52*1000/30.126</f>
        <v>0</v>
      </c>
      <c r="H52" s="32">
        <f t="shared" si="17"/>
        <v>0</v>
      </c>
      <c r="I52" s="32">
        <f t="shared" si="17"/>
        <v>0</v>
      </c>
      <c r="J52" s="90">
        <f t="shared" si="17"/>
        <v>0</v>
      </c>
      <c r="K52" s="35"/>
      <c r="L52" s="32"/>
      <c r="M52" s="32"/>
      <c r="N52" s="38"/>
      <c r="O52" s="37"/>
      <c r="P52" s="32"/>
      <c r="Q52" s="32"/>
      <c r="R52" s="38"/>
    </row>
    <row r="53" spans="1:18" ht="15" thickBot="1">
      <c r="A53" s="2"/>
      <c r="B53" s="156" t="s">
        <v>40</v>
      </c>
      <c r="C53" s="80"/>
      <c r="D53" s="81"/>
      <c r="E53" s="81"/>
      <c r="F53" s="20">
        <f>C53+D53+E53</f>
        <v>0</v>
      </c>
      <c r="G53" s="21">
        <f>C53*1000/30.126</f>
        <v>0</v>
      </c>
      <c r="H53" s="19">
        <f t="shared" si="17"/>
        <v>0</v>
      </c>
      <c r="I53" s="19">
        <f t="shared" si="17"/>
        <v>0</v>
      </c>
      <c r="J53" s="20">
        <f t="shared" si="17"/>
        <v>0</v>
      </c>
      <c r="K53" s="70"/>
      <c r="L53" s="68"/>
      <c r="M53" s="68"/>
      <c r="N53" s="69"/>
      <c r="O53" s="67"/>
      <c r="P53" s="68"/>
      <c r="Q53" s="68"/>
      <c r="R53" s="69"/>
    </row>
    <row r="54" spans="1:18" ht="15.75" thickBot="1">
      <c r="A54" s="2"/>
      <c r="B54" s="153" t="s">
        <v>41</v>
      </c>
      <c r="C54" s="118">
        <f>SUM(C55:C57)</f>
        <v>51</v>
      </c>
      <c r="D54" s="119">
        <f aca="true" t="shared" si="18" ref="D54:Q54">SUM(D55:D57)</f>
        <v>0</v>
      </c>
      <c r="E54" s="119">
        <f t="shared" si="18"/>
        <v>0</v>
      </c>
      <c r="F54" s="120">
        <f t="shared" si="18"/>
        <v>51</v>
      </c>
      <c r="G54" s="118">
        <f t="shared" si="18"/>
        <v>1692.8898625771758</v>
      </c>
      <c r="H54" s="119">
        <f t="shared" si="18"/>
        <v>0</v>
      </c>
      <c r="I54" s="119">
        <f t="shared" si="18"/>
        <v>0</v>
      </c>
      <c r="J54" s="120">
        <f t="shared" si="18"/>
        <v>1692.8898625771758</v>
      </c>
      <c r="K54" s="108">
        <f t="shared" si="18"/>
        <v>1850</v>
      </c>
      <c r="L54" s="109">
        <f t="shared" si="18"/>
        <v>0</v>
      </c>
      <c r="M54" s="109">
        <f t="shared" si="18"/>
        <v>0</v>
      </c>
      <c r="N54" s="110">
        <f t="shared" si="18"/>
        <v>1850</v>
      </c>
      <c r="O54" s="108">
        <f t="shared" si="18"/>
        <v>1118</v>
      </c>
      <c r="P54" s="109">
        <f t="shared" si="18"/>
        <v>0</v>
      </c>
      <c r="Q54" s="109">
        <f t="shared" si="18"/>
        <v>0</v>
      </c>
      <c r="R54" s="110">
        <f>SUM(R55:R57)</f>
        <v>2245</v>
      </c>
    </row>
    <row r="55" spans="1:18" ht="14.25">
      <c r="A55" s="2"/>
      <c r="B55" s="149" t="s">
        <v>42</v>
      </c>
      <c r="C55" s="125">
        <v>32</v>
      </c>
      <c r="D55" s="48"/>
      <c r="E55" s="48"/>
      <c r="F55" s="49">
        <f>C55+D55+E55</f>
        <v>32</v>
      </c>
      <c r="G55" s="125">
        <f>C55*1000/30.126</f>
        <v>1062.2054039699926</v>
      </c>
      <c r="H55" s="125">
        <f aca="true" t="shared" si="19" ref="H55:J57">D55*1000/30.126</f>
        <v>0</v>
      </c>
      <c r="I55" s="125">
        <f t="shared" si="19"/>
        <v>0</v>
      </c>
      <c r="J55" s="125">
        <f t="shared" si="19"/>
        <v>1062.2054039699926</v>
      </c>
      <c r="K55" s="52">
        <v>1200</v>
      </c>
      <c r="L55" s="48"/>
      <c r="M55" s="48"/>
      <c r="N55" s="53">
        <v>1200</v>
      </c>
      <c r="O55" s="171">
        <v>1052</v>
      </c>
      <c r="P55" s="48"/>
      <c r="Q55" s="48"/>
      <c r="R55" s="53">
        <v>1500</v>
      </c>
    </row>
    <row r="56" spans="1:18" ht="14.25">
      <c r="A56" s="2"/>
      <c r="B56" s="150" t="s">
        <v>43</v>
      </c>
      <c r="C56" s="58">
        <v>13</v>
      </c>
      <c r="D56" s="32"/>
      <c r="E56" s="32"/>
      <c r="F56" s="26">
        <f>C56+D56+E56</f>
        <v>13</v>
      </c>
      <c r="G56" s="65">
        <f>C56*1000/30.126</f>
        <v>431.5209453628095</v>
      </c>
      <c r="H56" s="65">
        <f t="shared" si="19"/>
        <v>0</v>
      </c>
      <c r="I56" s="65">
        <f t="shared" si="19"/>
        <v>0</v>
      </c>
      <c r="J56" s="65">
        <f t="shared" si="19"/>
        <v>431.5209453628095</v>
      </c>
      <c r="K56" s="37">
        <v>450</v>
      </c>
      <c r="L56" s="32"/>
      <c r="M56" s="32"/>
      <c r="N56" s="38">
        <v>450</v>
      </c>
      <c r="O56" s="167">
        <v>66</v>
      </c>
      <c r="P56" s="32"/>
      <c r="Q56" s="32"/>
      <c r="R56" s="38">
        <v>500</v>
      </c>
    </row>
    <row r="57" spans="1:18" ht="15" thickBot="1">
      <c r="A57" s="2"/>
      <c r="B57" s="151" t="s">
        <v>61</v>
      </c>
      <c r="C57" s="66">
        <v>6</v>
      </c>
      <c r="D57" s="19"/>
      <c r="E57" s="19"/>
      <c r="F57" s="128">
        <f>C57+D57+E57</f>
        <v>6</v>
      </c>
      <c r="G57" s="85">
        <f>C57*1000/30.126</f>
        <v>199.16351324437363</v>
      </c>
      <c r="H57" s="85">
        <f t="shared" si="19"/>
        <v>0</v>
      </c>
      <c r="I57" s="85">
        <f t="shared" si="19"/>
        <v>0</v>
      </c>
      <c r="J57" s="85">
        <f t="shared" si="19"/>
        <v>199.16351324437363</v>
      </c>
      <c r="K57" s="18">
        <v>200</v>
      </c>
      <c r="L57" s="19"/>
      <c r="M57" s="19"/>
      <c r="N57" s="57">
        <v>200</v>
      </c>
      <c r="O57" s="172" t="s">
        <v>70</v>
      </c>
      <c r="P57" s="19"/>
      <c r="Q57" s="19"/>
      <c r="R57" s="57">
        <v>245</v>
      </c>
    </row>
    <row r="58" spans="1:18" ht="15" thickBot="1">
      <c r="A58" s="2"/>
      <c r="B58" s="153" t="s">
        <v>44</v>
      </c>
      <c r="C58" s="22">
        <f>SUM(C59:C59)</f>
        <v>0</v>
      </c>
      <c r="D58" s="73">
        <f aca="true" t="shared" si="20" ref="D58:R58">SUM(D59:D59)</f>
        <v>0</v>
      </c>
      <c r="E58" s="73">
        <f t="shared" si="20"/>
        <v>0</v>
      </c>
      <c r="F58" s="74">
        <f t="shared" si="20"/>
        <v>0</v>
      </c>
      <c r="G58" s="22">
        <f t="shared" si="20"/>
        <v>0</v>
      </c>
      <c r="H58" s="73">
        <f t="shared" si="20"/>
        <v>0</v>
      </c>
      <c r="I58" s="73">
        <f t="shared" si="20"/>
        <v>0</v>
      </c>
      <c r="J58" s="74">
        <f t="shared" si="20"/>
        <v>0</v>
      </c>
      <c r="K58" s="22">
        <f t="shared" si="20"/>
        <v>200</v>
      </c>
      <c r="L58" s="73">
        <f t="shared" si="20"/>
        <v>0</v>
      </c>
      <c r="M58" s="73">
        <f t="shared" si="20"/>
        <v>0</v>
      </c>
      <c r="N58" s="74">
        <f t="shared" si="20"/>
        <v>200</v>
      </c>
      <c r="O58" s="22">
        <f t="shared" si="20"/>
        <v>300</v>
      </c>
      <c r="P58" s="73">
        <f t="shared" si="20"/>
        <v>0</v>
      </c>
      <c r="Q58" s="73">
        <f t="shared" si="20"/>
        <v>0</v>
      </c>
      <c r="R58" s="74">
        <f t="shared" si="20"/>
        <v>300</v>
      </c>
    </row>
    <row r="59" spans="1:18" ht="15" thickBot="1">
      <c r="A59" s="2"/>
      <c r="B59" s="157" t="s">
        <v>51</v>
      </c>
      <c r="C59" s="59">
        <v>0</v>
      </c>
      <c r="D59" s="60"/>
      <c r="E59" s="60"/>
      <c r="F59" s="61">
        <f>C59+D59+E59</f>
        <v>0</v>
      </c>
      <c r="G59" s="62">
        <f>C59*1000/30.126</f>
        <v>0</v>
      </c>
      <c r="H59" s="62">
        <f>D59*1000/30.126</f>
        <v>0</v>
      </c>
      <c r="I59" s="62">
        <f>E59*1000/30.126</f>
        <v>0</v>
      </c>
      <c r="J59" s="62">
        <f>F59*1000/30.126</f>
        <v>0</v>
      </c>
      <c r="K59" s="63">
        <v>200</v>
      </c>
      <c r="L59" s="60"/>
      <c r="M59" s="60"/>
      <c r="N59" s="64">
        <v>200</v>
      </c>
      <c r="O59" s="170">
        <v>300</v>
      </c>
      <c r="P59" s="60"/>
      <c r="Q59" s="60"/>
      <c r="R59" s="64">
        <v>300</v>
      </c>
    </row>
    <row r="60" spans="1:18" ht="15.75" thickBot="1">
      <c r="A60" s="2"/>
      <c r="B60" s="153" t="s">
        <v>45</v>
      </c>
      <c r="C60" s="108">
        <f>SUM(C61:C61)</f>
        <v>108</v>
      </c>
      <c r="D60" s="109">
        <f aca="true" t="shared" si="21" ref="D60:R60">SUM(D61:D61)</f>
        <v>0</v>
      </c>
      <c r="E60" s="109">
        <f t="shared" si="21"/>
        <v>0</v>
      </c>
      <c r="F60" s="110">
        <f t="shared" si="21"/>
        <v>108</v>
      </c>
      <c r="G60" s="108">
        <f t="shared" si="21"/>
        <v>3584.943238398725</v>
      </c>
      <c r="H60" s="109">
        <f t="shared" si="21"/>
        <v>0</v>
      </c>
      <c r="I60" s="109">
        <f t="shared" si="21"/>
        <v>0</v>
      </c>
      <c r="J60" s="110">
        <f t="shared" si="21"/>
        <v>3584.943238398725</v>
      </c>
      <c r="K60" s="108">
        <f t="shared" si="21"/>
        <v>3600</v>
      </c>
      <c r="L60" s="109">
        <f t="shared" si="21"/>
        <v>0</v>
      </c>
      <c r="M60" s="109">
        <f t="shared" si="21"/>
        <v>0</v>
      </c>
      <c r="N60" s="110">
        <f t="shared" si="21"/>
        <v>3600</v>
      </c>
      <c r="O60" s="108">
        <f t="shared" si="21"/>
        <v>3750</v>
      </c>
      <c r="P60" s="109">
        <f t="shared" si="21"/>
        <v>0</v>
      </c>
      <c r="Q60" s="109">
        <f t="shared" si="21"/>
        <v>0</v>
      </c>
      <c r="R60" s="110">
        <f t="shared" si="21"/>
        <v>3800</v>
      </c>
    </row>
    <row r="61" spans="1:18" ht="15" thickBot="1">
      <c r="A61" s="2"/>
      <c r="B61" s="146" t="s">
        <v>46</v>
      </c>
      <c r="C61" s="59">
        <v>108</v>
      </c>
      <c r="D61" s="60"/>
      <c r="E61" s="60"/>
      <c r="F61" s="61">
        <f>C61+D61+E61</f>
        <v>108</v>
      </c>
      <c r="G61" s="62">
        <f>C61*1000/30.126</f>
        <v>3584.943238398725</v>
      </c>
      <c r="H61" s="62">
        <f>D61*1000/30.126</f>
        <v>0</v>
      </c>
      <c r="I61" s="62">
        <f>E61*1000/30.126</f>
        <v>0</v>
      </c>
      <c r="J61" s="62">
        <f>F61*1000/30.126</f>
        <v>3584.943238398725</v>
      </c>
      <c r="K61" s="63">
        <v>3600</v>
      </c>
      <c r="L61" s="60"/>
      <c r="M61" s="60"/>
      <c r="N61" s="64">
        <v>3600</v>
      </c>
      <c r="O61" s="170">
        <v>3750</v>
      </c>
      <c r="P61" s="60"/>
      <c r="Q61" s="60"/>
      <c r="R61" s="64">
        <v>3800</v>
      </c>
    </row>
    <row r="62" spans="1:18" ht="15.75" thickBot="1">
      <c r="A62" s="2"/>
      <c r="B62" s="153" t="s">
        <v>47</v>
      </c>
      <c r="C62" s="108">
        <f>SUM(C63:C65)</f>
        <v>100</v>
      </c>
      <c r="D62" s="109">
        <f aca="true" t="shared" si="22" ref="D62:R62">SUM(D63:D65)</f>
        <v>0</v>
      </c>
      <c r="E62" s="109">
        <f t="shared" si="22"/>
        <v>0</v>
      </c>
      <c r="F62" s="110">
        <f t="shared" si="22"/>
        <v>100</v>
      </c>
      <c r="G62" s="108">
        <f t="shared" si="22"/>
        <v>3319.391887406227</v>
      </c>
      <c r="H62" s="109">
        <f t="shared" si="22"/>
        <v>0</v>
      </c>
      <c r="I62" s="109">
        <f t="shared" si="22"/>
        <v>0</v>
      </c>
      <c r="J62" s="110">
        <f t="shared" si="22"/>
        <v>3319.391887406227</v>
      </c>
      <c r="K62" s="108">
        <f t="shared" si="22"/>
        <v>3350</v>
      </c>
      <c r="L62" s="109">
        <f t="shared" si="22"/>
        <v>0</v>
      </c>
      <c r="M62" s="109">
        <f t="shared" si="22"/>
        <v>0</v>
      </c>
      <c r="N62" s="110">
        <f t="shared" si="22"/>
        <v>3350</v>
      </c>
      <c r="O62" s="108">
        <f t="shared" si="22"/>
        <v>2000</v>
      </c>
      <c r="P62" s="109">
        <f t="shared" si="22"/>
        <v>0</v>
      </c>
      <c r="Q62" s="109">
        <f t="shared" si="22"/>
        <v>0</v>
      </c>
      <c r="R62" s="110">
        <f t="shared" si="22"/>
        <v>3500</v>
      </c>
    </row>
    <row r="63" spans="1:18" ht="14.25">
      <c r="A63" s="2"/>
      <c r="B63" s="147" t="s">
        <v>62</v>
      </c>
      <c r="C63" s="23">
        <v>100</v>
      </c>
      <c r="D63" s="24"/>
      <c r="E63" s="24"/>
      <c r="F63" s="26">
        <f>C63+D63+E63</f>
        <v>100</v>
      </c>
      <c r="G63" s="65">
        <f>C63*1000/30.126</f>
        <v>3319.391887406227</v>
      </c>
      <c r="H63" s="65">
        <f aca="true" t="shared" si="23" ref="H63:J65">D63*1000/30.126</f>
        <v>0</v>
      </c>
      <c r="I63" s="65">
        <f t="shared" si="23"/>
        <v>0</v>
      </c>
      <c r="J63" s="65">
        <f t="shared" si="23"/>
        <v>3319.391887406227</v>
      </c>
      <c r="K63" s="29">
        <v>3350</v>
      </c>
      <c r="L63" s="24"/>
      <c r="M63" s="24"/>
      <c r="N63" s="30">
        <v>3350</v>
      </c>
      <c r="O63" s="168">
        <v>2000</v>
      </c>
      <c r="P63" s="24"/>
      <c r="Q63" s="24"/>
      <c r="R63" s="30">
        <v>3500</v>
      </c>
    </row>
    <row r="64" spans="1:18" ht="14.25">
      <c r="A64" s="2"/>
      <c r="B64" s="9" t="s">
        <v>48</v>
      </c>
      <c r="C64" s="31">
        <v>0</v>
      </c>
      <c r="D64" s="32"/>
      <c r="E64" s="32"/>
      <c r="F64" s="26">
        <f>C64+D64+E64</f>
        <v>0</v>
      </c>
      <c r="G64" s="65">
        <f>C64*1000/30.126</f>
        <v>0</v>
      </c>
      <c r="H64" s="65">
        <f t="shared" si="23"/>
        <v>0</v>
      </c>
      <c r="I64" s="65">
        <f t="shared" si="23"/>
        <v>0</v>
      </c>
      <c r="J64" s="65">
        <f t="shared" si="23"/>
        <v>0</v>
      </c>
      <c r="K64" s="37">
        <v>0</v>
      </c>
      <c r="L64" s="32"/>
      <c r="M64" s="32"/>
      <c r="N64" s="38">
        <v>0</v>
      </c>
      <c r="O64" s="37">
        <v>0</v>
      </c>
      <c r="P64" s="32"/>
      <c r="Q64" s="32"/>
      <c r="R64" s="38">
        <v>0</v>
      </c>
    </row>
    <row r="65" spans="1:18" ht="15" thickBot="1">
      <c r="A65" s="2"/>
      <c r="B65" s="158" t="s">
        <v>63</v>
      </c>
      <c r="C65" s="39">
        <v>0</v>
      </c>
      <c r="D65" s="40"/>
      <c r="E65" s="40"/>
      <c r="F65" s="26">
        <f>C65+D65+E65</f>
        <v>0</v>
      </c>
      <c r="G65" s="65">
        <f>C65*1000/30.126</f>
        <v>0</v>
      </c>
      <c r="H65" s="65">
        <f t="shared" si="23"/>
        <v>0</v>
      </c>
      <c r="I65" s="65">
        <f t="shared" si="23"/>
        <v>0</v>
      </c>
      <c r="J65" s="65">
        <f t="shared" si="23"/>
        <v>0</v>
      </c>
      <c r="K65" s="43">
        <v>0</v>
      </c>
      <c r="L65" s="40"/>
      <c r="M65" s="40"/>
      <c r="N65" s="44">
        <v>0</v>
      </c>
      <c r="O65" s="43">
        <v>0</v>
      </c>
      <c r="P65" s="40"/>
      <c r="Q65" s="40"/>
      <c r="R65" s="44">
        <v>0</v>
      </c>
    </row>
    <row r="66" spans="1:18" ht="15.75" thickBot="1">
      <c r="A66" s="2"/>
      <c r="B66" s="154" t="s">
        <v>49</v>
      </c>
      <c r="C66" s="108">
        <f>SUM(C67:C67)</f>
        <v>1358</v>
      </c>
      <c r="D66" s="109">
        <f aca="true" t="shared" si="24" ref="D66:R66">SUM(D67:D67)</f>
        <v>0</v>
      </c>
      <c r="E66" s="109">
        <f t="shared" si="24"/>
        <v>0</v>
      </c>
      <c r="F66" s="110">
        <f t="shared" si="24"/>
        <v>1358</v>
      </c>
      <c r="G66" s="108">
        <f t="shared" si="24"/>
        <v>45077.34183097656</v>
      </c>
      <c r="H66" s="109">
        <f t="shared" si="24"/>
        <v>0</v>
      </c>
      <c r="I66" s="109">
        <f t="shared" si="24"/>
        <v>0</v>
      </c>
      <c r="J66" s="110">
        <f t="shared" si="24"/>
        <v>45077.34183097656</v>
      </c>
      <c r="K66" s="108">
        <f t="shared" si="24"/>
        <v>46755</v>
      </c>
      <c r="L66" s="109">
        <f t="shared" si="24"/>
        <v>0</v>
      </c>
      <c r="M66" s="109">
        <f t="shared" si="24"/>
        <v>0</v>
      </c>
      <c r="N66" s="110">
        <f t="shared" si="24"/>
        <v>46755</v>
      </c>
      <c r="O66" s="108">
        <f t="shared" si="24"/>
        <v>36472</v>
      </c>
      <c r="P66" s="109">
        <f t="shared" si="24"/>
        <v>0</v>
      </c>
      <c r="Q66" s="109">
        <f t="shared" si="24"/>
        <v>0</v>
      </c>
      <c r="R66" s="110">
        <f t="shared" si="24"/>
        <v>47092</v>
      </c>
    </row>
    <row r="67" spans="1:18" ht="15" thickBot="1">
      <c r="A67" s="2"/>
      <c r="B67" s="152" t="s">
        <v>50</v>
      </c>
      <c r="C67" s="82">
        <v>1358</v>
      </c>
      <c r="D67" s="83"/>
      <c r="E67" s="83"/>
      <c r="F67" s="84">
        <f>C67+D67+E67</f>
        <v>1358</v>
      </c>
      <c r="G67" s="85">
        <f>C67*1000/30.126</f>
        <v>45077.34183097656</v>
      </c>
      <c r="H67" s="85">
        <f>D67*1000/30.126</f>
        <v>0</v>
      </c>
      <c r="I67" s="85">
        <f>E67*1000/30.126</f>
        <v>0</v>
      </c>
      <c r="J67" s="85">
        <f>F67*1000/30.126</f>
        <v>45077.34183097656</v>
      </c>
      <c r="K67" s="86">
        <v>46755</v>
      </c>
      <c r="L67" s="83"/>
      <c r="M67" s="83"/>
      <c r="N67" s="87">
        <v>46755</v>
      </c>
      <c r="O67" s="173">
        <v>36472</v>
      </c>
      <c r="P67" s="83"/>
      <c r="Q67" s="83"/>
      <c r="R67" s="87">
        <v>47092</v>
      </c>
    </row>
    <row r="71" spans="1:18" ht="14.25">
      <c r="A71" s="1"/>
      <c r="B71" s="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 ht="14.25">
      <c r="A72" s="1"/>
      <c r="B72" s="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 ht="14.25">
      <c r="A73" s="1"/>
      <c r="B73" s="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 ht="14.25">
      <c r="A74" s="1"/>
      <c r="B74" s="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1:18" ht="14.25">
      <c r="A75" s="1"/>
      <c r="B75" s="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1:18" ht="14.25">
      <c r="A76" s="1"/>
      <c r="B76" s="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</row>
    <row r="77" spans="1:18" ht="14.25">
      <c r="A77" s="1"/>
      <c r="B77" s="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1:18" ht="14.25">
      <c r="A78" s="1"/>
      <c r="B78" s="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1:18" ht="14.25">
      <c r="A79" s="1"/>
      <c r="B79" s="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 ht="14.25">
      <c r="A80" s="1"/>
      <c r="B80" s="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1:18" ht="14.25">
      <c r="A81" s="1"/>
      <c r="B81" s="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</row>
    <row r="82" spans="1:18" ht="14.25">
      <c r="A82" s="1"/>
      <c r="B82" s="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</row>
    <row r="83" spans="1:18" ht="14.25">
      <c r="A83" s="1"/>
      <c r="B83" s="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14.25">
      <c r="A84" s="1"/>
      <c r="B84" s="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1:12" ht="14.25">
      <c r="A85" s="1"/>
      <c r="B85" s="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4.25">
      <c r="A86" s="1"/>
      <c r="B86" s="1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4.25">
      <c r="A87" s="1"/>
      <c r="B87" s="1"/>
      <c r="C87" s="71"/>
      <c r="D87" s="71"/>
      <c r="E87" s="71"/>
      <c r="F87" s="71"/>
      <c r="G87" s="71"/>
      <c r="H87" s="71"/>
      <c r="I87" s="71"/>
      <c r="J87" s="71"/>
      <c r="K87" s="71"/>
      <c r="L87" s="71"/>
    </row>
  </sheetData>
  <sheetProtection/>
  <mergeCells count="10">
    <mergeCell ref="O1:R1"/>
    <mergeCell ref="B36:B37"/>
    <mergeCell ref="C36:F36"/>
    <mergeCell ref="G36:J36"/>
    <mergeCell ref="K36:N36"/>
    <mergeCell ref="O36:R36"/>
    <mergeCell ref="B1:B2"/>
    <mergeCell ref="C1:F1"/>
    <mergeCell ref="G1:J1"/>
    <mergeCell ref="K1:N1"/>
  </mergeCells>
  <printOptions/>
  <pageMargins left="0.31496062992125984" right="0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PC2008</dc:creator>
  <cp:keywords/>
  <dc:description/>
  <cp:lastModifiedBy>PC2009</cp:lastModifiedBy>
  <cp:lastPrinted>2008-12-28T12:25:45Z</cp:lastPrinted>
  <dcterms:created xsi:type="dcterms:W3CDTF">2008-10-23T09:12:07Z</dcterms:created>
  <dcterms:modified xsi:type="dcterms:W3CDTF">2011-01-11T15:24:16Z</dcterms:modified>
  <cp:category/>
  <cp:version/>
  <cp:contentType/>
  <cp:contentStatus/>
</cp:coreProperties>
</file>